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Estudios\Boletín estadistico\Boletines publicados\pendientes de publicar\"/>
    </mc:Choice>
  </mc:AlternateContent>
  <xr:revisionPtr revIDLastSave="0" documentId="13_ncr:1_{0FD0D282-F25F-4B8B-8DD4-7E9C2D135EB6}" xr6:coauthVersionLast="47" xr6:coauthVersionMax="47" xr10:uidLastSave="{00000000-0000-0000-0000-000000000000}"/>
  <bookViews>
    <workbookView xWindow="-110" yWindow="-110" windowWidth="19420" windowHeight="11500" tabRatio="897" activeTab="1"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3" l="1"/>
  <c r="N39" i="3"/>
  <c r="M39" i="3"/>
  <c r="L39" i="3"/>
  <c r="K39" i="3"/>
  <c r="J39" i="3"/>
  <c r="J40" i="3"/>
  <c r="K40" i="3"/>
  <c r="M40" i="3"/>
  <c r="N40" i="3"/>
  <c r="O40" i="3"/>
  <c r="L40" i="3"/>
  <c r="J104" i="3"/>
  <c r="K104" i="3"/>
  <c r="L104" i="3"/>
  <c r="M104" i="3"/>
  <c r="N104" i="3"/>
  <c r="O104" i="3"/>
  <c r="O71" i="3"/>
  <c r="O72" i="3" s="1"/>
  <c r="N71" i="3"/>
  <c r="N72" i="3" s="1"/>
  <c r="M71" i="3"/>
  <c r="M72" i="3" s="1"/>
  <c r="L71" i="3"/>
  <c r="L72" i="3" s="1"/>
  <c r="K71" i="3"/>
  <c r="K72" i="3" s="1"/>
  <c r="J71" i="3"/>
  <c r="J72" i="3" s="1"/>
  <c r="J73" i="3"/>
  <c r="K73" i="3"/>
  <c r="L73" i="3"/>
  <c r="M73" i="3"/>
  <c r="N73" i="3"/>
  <c r="O73" i="3"/>
  <c r="O62" i="16"/>
  <c r="O63" i="16" s="1"/>
  <c r="N62" i="16"/>
  <c r="N63" i="16" s="1"/>
  <c r="M62" i="16"/>
  <c r="M63" i="16" s="1"/>
  <c r="L62" i="16"/>
  <c r="L63" i="16" s="1"/>
  <c r="K62" i="16"/>
  <c r="K63" i="16" s="1"/>
  <c r="J62" i="16"/>
  <c r="J63" i="16" s="1"/>
  <c r="J64" i="16"/>
  <c r="K64" i="16"/>
  <c r="L64" i="16"/>
  <c r="M64" i="16"/>
  <c r="N64" i="16"/>
  <c r="O64" i="16"/>
  <c r="O34" i="16"/>
  <c r="O35" i="16" s="1"/>
  <c r="N34" i="16"/>
  <c r="N35" i="16" s="1"/>
  <c r="M34" i="16"/>
  <c r="M35" i="16" s="1"/>
  <c r="L34" i="16"/>
  <c r="L35" i="16" s="1"/>
  <c r="K34" i="16"/>
  <c r="K35" i="16" s="1"/>
  <c r="J34" i="16"/>
  <c r="J35" i="16" s="1"/>
  <c r="O38" i="1"/>
  <c r="N38" i="1"/>
  <c r="M38" i="1"/>
  <c r="L38" i="1"/>
  <c r="K38" i="1"/>
  <c r="J38" i="1"/>
  <c r="M39" i="1"/>
  <c r="N39" i="1"/>
  <c r="O39" i="1"/>
  <c r="J39" i="1"/>
  <c r="K39" i="1"/>
  <c r="L39" i="1"/>
  <c r="I104" i="3"/>
  <c r="I73" i="3"/>
  <c r="I40" i="3"/>
  <c r="I64" i="16"/>
  <c r="H104" i="3"/>
  <c r="H73" i="3"/>
  <c r="H64" i="16"/>
  <c r="G104" i="3"/>
  <c r="G73" i="3"/>
  <c r="G64" i="16"/>
  <c r="F104" i="3"/>
  <c r="F73" i="3"/>
  <c r="F64" i="16"/>
  <c r="E104" i="3"/>
  <c r="E73" i="3"/>
  <c r="E64" i="16"/>
  <c r="K40" i="1" l="1"/>
  <c r="K41" i="1" s="1"/>
  <c r="O40" i="1"/>
  <c r="O41" i="1" s="1"/>
  <c r="J102" i="3"/>
  <c r="J103" i="3" s="1"/>
  <c r="K102" i="3"/>
  <c r="K103" i="3" s="1"/>
  <c r="L102" i="3"/>
  <c r="L103" i="3" s="1"/>
  <c r="N102" i="3"/>
  <c r="N103" i="3" s="1"/>
  <c r="M102" i="3"/>
  <c r="M103" i="3" s="1"/>
  <c r="O102" i="3"/>
  <c r="O103" i="3" s="1"/>
  <c r="O41" i="3"/>
  <c r="N41" i="3"/>
  <c r="M41" i="3"/>
  <c r="L41" i="3"/>
  <c r="K41" i="3"/>
  <c r="J41" i="3"/>
  <c r="N40" i="1"/>
  <c r="N41" i="1" s="1"/>
  <c r="M40" i="1"/>
  <c r="M41" i="1" s="1"/>
  <c r="L40" i="1"/>
  <c r="L41" i="1" s="1"/>
  <c r="J40" i="1"/>
  <c r="J41" i="1" s="1"/>
  <c r="I34" i="16"/>
  <c r="I35" i="16" s="1"/>
  <c r="I62" i="16"/>
  <c r="I63" i="16" s="1"/>
  <c r="I39" i="1"/>
  <c r="I39" i="3"/>
  <c r="I41" i="3" s="1"/>
  <c r="I38" i="1"/>
  <c r="I71" i="3"/>
  <c r="I72" i="3" s="1"/>
  <c r="H71" i="3"/>
  <c r="H72" i="3" s="1"/>
  <c r="H62" i="16"/>
  <c r="H63" i="16" s="1"/>
  <c r="H40" i="3"/>
  <c r="H39" i="1"/>
  <c r="H38" i="1"/>
  <c r="H39" i="3"/>
  <c r="H34" i="16"/>
  <c r="H35" i="16" s="1"/>
  <c r="G39" i="3"/>
  <c r="G34" i="16"/>
  <c r="G35" i="16" s="1"/>
  <c r="G62" i="16"/>
  <c r="G63" i="16" s="1"/>
  <c r="F40" i="3"/>
  <c r="G39" i="1"/>
  <c r="G38" i="1"/>
  <c r="G40" i="3"/>
  <c r="G71" i="3"/>
  <c r="G72" i="3" s="1"/>
  <c r="F39" i="1"/>
  <c r="F38" i="1"/>
  <c r="F39" i="3"/>
  <c r="F34" i="16"/>
  <c r="F35" i="16" s="1"/>
  <c r="E39" i="1"/>
  <c r="F71" i="3"/>
  <c r="F72" i="3" s="1"/>
  <c r="F62" i="16"/>
  <c r="F63" i="16" s="1"/>
  <c r="E71" i="3"/>
  <c r="E72" i="3" s="1"/>
  <c r="E39" i="3"/>
  <c r="E34" i="16"/>
  <c r="E35" i="16" s="1"/>
  <c r="E62" i="16"/>
  <c r="E63" i="16" s="1"/>
  <c r="E40" i="3"/>
  <c r="E38" i="1"/>
  <c r="G40" i="1" l="1"/>
  <c r="G41" i="1" s="1"/>
  <c r="I40" i="1"/>
  <c r="I41" i="1" s="1"/>
  <c r="H41" i="3"/>
  <c r="I102" i="3"/>
  <c r="I103" i="3" s="1"/>
  <c r="H102" i="3"/>
  <c r="H103" i="3" s="1"/>
  <c r="F40" i="1"/>
  <c r="F41" i="1" s="1"/>
  <c r="E40" i="1"/>
  <c r="E41" i="1" s="1"/>
  <c r="H40" i="1"/>
  <c r="H41" i="1" s="1"/>
  <c r="F41" i="3"/>
  <c r="G41" i="3"/>
  <c r="G102" i="3"/>
  <c r="G103" i="3" s="1"/>
  <c r="E41" i="3"/>
  <c r="F102" i="3"/>
  <c r="F103" i="3" s="1"/>
  <c r="E102" i="3"/>
  <c r="E103" i="3" s="1"/>
  <c r="P35" i="1"/>
  <c r="P36" i="1"/>
  <c r="P37" i="1"/>
  <c r="P36" i="3" l="1"/>
  <c r="P37" i="3"/>
  <c r="P35" i="3"/>
  <c r="D39" i="1" l="1"/>
  <c r="D104" i="3" l="1"/>
  <c r="D73" i="3"/>
  <c r="P40" i="3"/>
  <c r="D40" i="3"/>
  <c r="D64" i="16"/>
  <c r="P42" i="1"/>
  <c r="P39" i="1"/>
  <c r="P73" i="3" l="1"/>
  <c r="P104" i="3"/>
  <c r="Q35" i="1"/>
  <c r="Q37" i="1"/>
  <c r="Q36" i="1"/>
  <c r="P47" i="16"/>
  <c r="Q47" i="16" s="1"/>
  <c r="P55" i="16"/>
  <c r="Q55" i="16" s="1"/>
  <c r="P12" i="16"/>
  <c r="Q12" i="16" s="1"/>
  <c r="P16" i="16"/>
  <c r="Q16" i="16" s="1"/>
  <c r="P18" i="16"/>
  <c r="Q18" i="16" s="1"/>
  <c r="P24" i="16"/>
  <c r="Q24" i="16" s="1"/>
  <c r="P26" i="16"/>
  <c r="Q26" i="16" s="1"/>
  <c r="P32" i="16"/>
  <c r="Q32" i="16" s="1"/>
  <c r="P41" i="16"/>
  <c r="Q41" i="16" s="1"/>
  <c r="P43" i="16"/>
  <c r="Q43" i="16" s="1"/>
  <c r="P45" i="16"/>
  <c r="Q45" i="16" s="1"/>
  <c r="P49" i="16"/>
  <c r="Q49" i="16" s="1"/>
  <c r="P51" i="16"/>
  <c r="Q51" i="16" s="1"/>
  <c r="P53" i="16"/>
  <c r="Q53" i="16" s="1"/>
  <c r="P12" i="3"/>
  <c r="P14" i="3"/>
  <c r="P16" i="3"/>
  <c r="P18" i="3"/>
  <c r="P20" i="3"/>
  <c r="P22" i="3"/>
  <c r="P24" i="3"/>
  <c r="P26" i="3"/>
  <c r="P28" i="3"/>
  <c r="P30" i="3"/>
  <c r="P32" i="3"/>
  <c r="D71" i="3"/>
  <c r="P51" i="3"/>
  <c r="P53" i="3"/>
  <c r="P55" i="3"/>
  <c r="P57" i="3"/>
  <c r="P59" i="3"/>
  <c r="P61" i="3"/>
  <c r="P63" i="3"/>
  <c r="P65" i="3"/>
  <c r="P67" i="3"/>
  <c r="P69" i="3"/>
  <c r="P57" i="16"/>
  <c r="Q57" i="16" s="1"/>
  <c r="P59" i="16"/>
  <c r="Q59" i="16" s="1"/>
  <c r="P61" i="16"/>
  <c r="Q61" i="16" s="1"/>
  <c r="P40" i="16"/>
  <c r="P44" i="16"/>
  <c r="Q44" i="16" s="1"/>
  <c r="P46" i="16"/>
  <c r="Q46" i="16" s="1"/>
  <c r="P48" i="16"/>
  <c r="Q48" i="16" s="1"/>
  <c r="P52" i="16"/>
  <c r="Q52" i="16" s="1"/>
  <c r="P54" i="16"/>
  <c r="Q54" i="16" s="1"/>
  <c r="P56" i="16"/>
  <c r="Q56" i="16" s="1"/>
  <c r="P60" i="16"/>
  <c r="Q60" i="16" s="1"/>
  <c r="P14" i="16"/>
  <c r="Q14" i="16" s="1"/>
  <c r="P15" i="16"/>
  <c r="Q15" i="16" s="1"/>
  <c r="P20" i="16"/>
  <c r="Q20" i="16" s="1"/>
  <c r="P22" i="16"/>
  <c r="Q22" i="16" s="1"/>
  <c r="P23" i="16"/>
  <c r="Q23" i="16" s="1"/>
  <c r="P28" i="16"/>
  <c r="Q28" i="16" s="1"/>
  <c r="P30" i="16"/>
  <c r="Q30" i="16" s="1"/>
  <c r="P31" i="16"/>
  <c r="Q31" i="16" s="1"/>
  <c r="P42" i="16"/>
  <c r="Q42" i="16" s="1"/>
  <c r="P50" i="16"/>
  <c r="Q50" i="16" s="1"/>
  <c r="P58" i="16"/>
  <c r="Q58" i="16" s="1"/>
  <c r="D34" i="16"/>
  <c r="D35" i="16" s="1"/>
  <c r="P17" i="16"/>
  <c r="Q17" i="16" s="1"/>
  <c r="P19" i="16"/>
  <c r="Q19" i="16" s="1"/>
  <c r="P21" i="16"/>
  <c r="Q21" i="16" s="1"/>
  <c r="P25" i="16"/>
  <c r="Q25" i="16" s="1"/>
  <c r="P27" i="16"/>
  <c r="Q27" i="16" s="1"/>
  <c r="P29" i="16"/>
  <c r="Q29" i="16" s="1"/>
  <c r="P33" i="16"/>
  <c r="Q33" i="16" s="1"/>
  <c r="P13" i="3"/>
  <c r="P15" i="3"/>
  <c r="P17" i="3"/>
  <c r="P19" i="3"/>
  <c r="P21" i="3"/>
  <c r="P23" i="3"/>
  <c r="P25" i="3"/>
  <c r="P27" i="3"/>
  <c r="P29" i="3"/>
  <c r="P31" i="3"/>
  <c r="P33" i="3"/>
  <c r="P50" i="3"/>
  <c r="P52" i="3"/>
  <c r="P54" i="3"/>
  <c r="P56" i="3"/>
  <c r="P58" i="3"/>
  <c r="P60" i="3"/>
  <c r="P62" i="3"/>
  <c r="P64" i="3"/>
  <c r="P66" i="3"/>
  <c r="P68" i="3"/>
  <c r="P70" i="3"/>
  <c r="P64" i="16"/>
  <c r="P13" i="16"/>
  <c r="Q13" i="16" s="1"/>
  <c r="D62" i="16"/>
  <c r="D63" i="16" s="1"/>
  <c r="P49" i="3"/>
  <c r="D39" i="3"/>
  <c r="P24" i="1"/>
  <c r="P13" i="1"/>
  <c r="P14" i="1"/>
  <c r="P15" i="1"/>
  <c r="P16" i="1"/>
  <c r="P17" i="1"/>
  <c r="P18" i="1"/>
  <c r="P19" i="1"/>
  <c r="P20" i="1"/>
  <c r="P21" i="1"/>
  <c r="P22" i="1"/>
  <c r="P23" i="1"/>
  <c r="P25" i="1"/>
  <c r="P26" i="1"/>
  <c r="P27" i="1"/>
  <c r="P28" i="1"/>
  <c r="P29" i="1"/>
  <c r="P30" i="1"/>
  <c r="P31" i="1"/>
  <c r="P32" i="1"/>
  <c r="P33" i="1"/>
  <c r="D38" i="1"/>
  <c r="Q40" i="16" l="1"/>
  <c r="Q63" i="16" s="1"/>
  <c r="P62" i="16"/>
  <c r="P63" i="16" s="1"/>
  <c r="D102" i="3"/>
  <c r="D103" i="3" s="1"/>
  <c r="Q68" i="3"/>
  <c r="Q69" i="3"/>
  <c r="Q53" i="3"/>
  <c r="Q66" i="3"/>
  <c r="Q50" i="3"/>
  <c r="Q67" i="3"/>
  <c r="Q51" i="3"/>
  <c r="D72" i="3"/>
  <c r="Q60" i="3"/>
  <c r="Q61" i="3"/>
  <c r="Q64" i="3"/>
  <c r="Q65" i="3"/>
  <c r="Q63" i="3"/>
  <c r="Q58" i="3"/>
  <c r="Q59" i="3"/>
  <c r="Q56" i="3"/>
  <c r="Q57" i="3"/>
  <c r="Q52" i="3"/>
  <c r="Q62" i="3"/>
  <c r="Q70" i="3"/>
  <c r="Q54" i="3"/>
  <c r="Q55" i="3"/>
  <c r="D41" i="3"/>
  <c r="P92" i="3"/>
  <c r="Q92" i="3" s="1"/>
  <c r="Q32" i="1"/>
  <c r="P100" i="3"/>
  <c r="Q100" i="3" s="1"/>
  <c r="Q26" i="1"/>
  <c r="P94" i="3"/>
  <c r="Q94" i="3" s="1"/>
  <c r="Q17" i="1"/>
  <c r="P85" i="3"/>
  <c r="Q85" i="3" s="1"/>
  <c r="Q33" i="1"/>
  <c r="P101" i="3"/>
  <c r="Q101" i="3" s="1"/>
  <c r="Q25" i="1"/>
  <c r="P93" i="3"/>
  <c r="Q93" i="3" s="1"/>
  <c r="Q16" i="1"/>
  <c r="P84" i="3"/>
  <c r="Q84" i="3" s="1"/>
  <c r="Q15" i="1"/>
  <c r="P83" i="3"/>
  <c r="Q83" i="3" s="1"/>
  <c r="Q22" i="1"/>
  <c r="P90" i="3"/>
  <c r="Q90" i="3" s="1"/>
  <c r="Q13" i="1"/>
  <c r="P81" i="3"/>
  <c r="Q81" i="3" s="1"/>
  <c r="Q39" i="1"/>
  <c r="Q31" i="1"/>
  <c r="P99" i="3"/>
  <c r="Q99" i="3" s="1"/>
  <c r="Q14" i="1"/>
  <c r="P82" i="3"/>
  <c r="Q82" i="3" s="1"/>
  <c r="Q30" i="1"/>
  <c r="P98" i="3"/>
  <c r="Q98" i="3" s="1"/>
  <c r="Q21" i="1"/>
  <c r="P89" i="3"/>
  <c r="Q89" i="3" s="1"/>
  <c r="Q29" i="1"/>
  <c r="P97" i="3"/>
  <c r="Q97" i="3" s="1"/>
  <c r="Q20" i="1"/>
  <c r="P88" i="3"/>
  <c r="Q88" i="3" s="1"/>
  <c r="Q23" i="1"/>
  <c r="P91" i="3"/>
  <c r="Q91" i="3" s="1"/>
  <c r="Q28" i="1"/>
  <c r="P96" i="3"/>
  <c r="Q96" i="3" s="1"/>
  <c r="Q19" i="1"/>
  <c r="P87" i="3"/>
  <c r="Q87" i="3" s="1"/>
  <c r="Q27" i="1"/>
  <c r="P95" i="3"/>
  <c r="Q95" i="3" s="1"/>
  <c r="Q18" i="1"/>
  <c r="P86" i="3"/>
  <c r="Q86" i="3" s="1"/>
  <c r="P39" i="3"/>
  <c r="D40" i="1"/>
  <c r="D41" i="1" s="1"/>
  <c r="Q49" i="3"/>
  <c r="P71" i="3"/>
  <c r="Q35" i="16"/>
  <c r="P34" i="16"/>
  <c r="P35" i="16" s="1"/>
  <c r="P12" i="1"/>
  <c r="Q24" i="1"/>
  <c r="R62" i="16"/>
  <c r="Q72" i="3" l="1"/>
  <c r="P72" i="3"/>
  <c r="P41" i="3"/>
  <c r="Q12" i="1"/>
  <c r="Q38" i="1" s="1"/>
  <c r="Q40" i="1" s="1"/>
  <c r="P80" i="3"/>
  <c r="Q80" i="3" s="1"/>
  <c r="P38" i="1"/>
  <c r="P102" i="3" s="1"/>
  <c r="P103" i="3" s="1"/>
  <c r="P40" i="1" l="1"/>
  <c r="P41" i="1" s="1"/>
  <c r="Q103" i="3"/>
</calcChain>
</file>

<file path=xl/sharedStrings.xml><?xml version="1.0" encoding="utf-8"?>
<sst xmlns="http://schemas.openxmlformats.org/spreadsheetml/2006/main" count="428" uniqueCount="110">
  <si>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</si>
  <si>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</si>
  <si>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</si>
  <si>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</si>
  <si>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</si>
  <si>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</si>
  <si>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</si>
  <si>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</si>
  <si>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</si>
  <si>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</si>
  <si>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</si>
  <si>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</si>
  <si>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</si>
  <si>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</si>
  <si>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</si>
  <si>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</si>
  <si>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</si>
  <si>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</si>
  <si>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</si>
  <si>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</si>
  <si>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</si>
  <si>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</si>
  <si>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</si>
  <si>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</si>
  <si>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</si>
  <si>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</si>
  <si>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</si>
  <si>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</si>
  <si>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</si>
  <si>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</si>
  <si>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</si>
  <si>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</si>
  <si>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</si>
  <si>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</si>
  <si>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</si>
  <si>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</si>
  <si>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</si>
  <si>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</si>
  <si>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</si>
  <si>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</si>
  <si>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</si>
  <si>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</si>
  <si>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</si>
  <si>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</si>
  <si>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</si>
  <si>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</si>
  <si>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</si>
  <si>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</si>
  <si>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</si>
  <si>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</si>
  <si>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</si>
  <si>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</si>
  <si>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</si>
  <si>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</si>
  <si>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</si>
  <si>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</si>
  <si>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</si>
  <si>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</si>
  <si>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</si>
  <si>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</si>
  <si>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</si>
  <si>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</si>
  <si>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</si>
  <si>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</si>
  <si>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</si>
  <si>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</si>
  <si>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</si>
  <si>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</si>
  <si>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</si>
  <si>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</si>
  <si>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</si>
  <si>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</si>
  <si>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</si>
  <si>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</si>
  <si>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</si>
  <si>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</si>
  <si>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</si>
  <si>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</si>
  <si>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</si>
  <si>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</si>
  <si>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</si>
  <si>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</si>
  <si>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</si>
  <si>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</si>
  <si>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</si>
  <si>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</si>
  <si>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</si>
  <si>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</si>
  <si>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</si>
  <si>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</si>
  <si>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</si>
  <si>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</si>
  <si>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</si>
  <si>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</si>
  <si>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</si>
  <si>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</si>
  <si>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</si>
  <si>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</si>
  <si>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</si>
  <si>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</si>
  <si>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</si>
  <si>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</si>
  <si>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INGRESOS BRUTOS DEL JUEGO O WIN ($) AÑO 2024</t>
  </si>
  <si>
    <t>Total 2024</t>
  </si>
  <si>
    <t>IMPUESTO ESPECÍFICO AL JUEGO ($) AÑO 2024</t>
  </si>
  <si>
    <t>NÚMERO DE VISITAS AÑO 2024</t>
  </si>
  <si>
    <t>Total US$*</t>
  </si>
  <si>
    <t>Gasto promedio US$*</t>
  </si>
  <si>
    <t>Total Industria en US$*</t>
  </si>
  <si>
    <t>Los 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</si>
</sst>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4">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169" fontId="1" fillId="0" borderId="0" xfId="0" applyNumberFormat="1"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973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164209</xdr:colOff>
      <xdr:row>11</xdr:row>
      <xdr:rowOff>84457</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64984"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84457</xdr:rowOff>
    </xdr:from>
    <xdr:to>
      <xdr:col>2</xdr:col>
      <xdr:colOff>4200408</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904875" y="2227582"/>
          <a:ext cx="4095633" cy="203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72159</xdr:colOff>
      <xdr:row>52</xdr:row>
      <xdr:rowOff>71766</xdr:rowOff>
    </xdr:from>
    <xdr:to>
      <xdr:col>8</xdr:col>
      <xdr:colOff>302787</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130034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9</xdr:col>
      <xdr:colOff>88290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640125</xdr:colOff>
      <xdr:row>128</xdr:row>
      <xdr:rowOff>35862</xdr:rowOff>
    </xdr:from>
    <xdr:to>
      <xdr:col>6</xdr:col>
      <xdr:colOff>631423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663922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zoomScaleNormal="100" workbookViewId="0">
      <selection activeCell="E24" sqref="E24"/>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tabSelected="1" topLeftCell="A11" zoomScaleNormal="100" workbookViewId="0">
      <selection activeCell="D12" sqref="D12"/>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1"/>
    </row>
    <row r="9" spans="1:20" ht="22.5" customHeight="1">
      <c r="A9" s="17"/>
      <c r="B9" s="112" t="s">
        <v>102</v>
      </c>
      <c r="C9" s="113"/>
      <c r="D9" s="114"/>
      <c r="E9" s="114"/>
      <c r="F9" s="114"/>
      <c r="G9" s="114"/>
      <c r="H9" s="114"/>
      <c r="I9" s="114"/>
      <c r="J9" s="114"/>
      <c r="K9" s="114"/>
      <c r="L9" s="114"/>
      <c r="M9" s="114"/>
      <c r="N9" s="114"/>
      <c r="O9" s="114"/>
      <c r="P9" s="114"/>
      <c r="Q9" s="115"/>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9" t="s">
        <v>31</v>
      </c>
      <c r="N10" s="89" t="s">
        <v>32</v>
      </c>
      <c r="O10" s="89" t="s">
        <v>33</v>
      </c>
      <c r="P10" s="94" t="s">
        <v>103</v>
      </c>
      <c r="Q10" s="47" t="s">
        <v>10</v>
      </c>
    </row>
    <row r="11" spans="1:20" ht="15" customHeight="1">
      <c r="A11" s="17"/>
      <c r="B11" s="116" t="s">
        <v>83</v>
      </c>
      <c r="C11" s="117"/>
      <c r="D11" s="117"/>
      <c r="E11" s="117"/>
      <c r="F11" s="117"/>
      <c r="G11" s="117"/>
      <c r="H11" s="117"/>
      <c r="I11" s="117"/>
      <c r="J11" s="117"/>
      <c r="K11" s="117"/>
      <c r="L11" s="117"/>
      <c r="M11" s="117"/>
      <c r="N11" s="117"/>
      <c r="O11" s="117"/>
      <c r="P11" s="117"/>
      <c r="Q11" s="118"/>
      <c r="S11" s="45"/>
      <c r="T11" s="44"/>
    </row>
    <row r="12" spans="1:20">
      <c r="A12" s="17"/>
      <c r="B12" s="75" t="s">
        <v>84</v>
      </c>
      <c r="C12" s="83" t="s">
        <v>58</v>
      </c>
      <c r="D12" s="83">
        <v>1127685974.0004549</v>
      </c>
      <c r="E12" s="83">
        <v>1083571751.000504</v>
      </c>
      <c r="F12" s="83">
        <v>1077463052.00072</v>
      </c>
      <c r="G12" s="83">
        <v>1107705333.000674</v>
      </c>
      <c r="H12" s="83">
        <v>1097290809.000725</v>
      </c>
      <c r="I12" s="83">
        <v>1026042307.000887</v>
      </c>
      <c r="J12" s="83">
        <v>1180723985.0008199</v>
      </c>
      <c r="K12" s="83">
        <v>1121828417.0004311</v>
      </c>
      <c r="L12" s="83">
        <v>1032117732.000523</v>
      </c>
      <c r="M12" s="83">
        <v>1035179264.000387</v>
      </c>
      <c r="N12" s="83">
        <v>1107167742.000458</v>
      </c>
      <c r="O12" s="83">
        <v>1101703615.000679</v>
      </c>
      <c r="P12" s="83">
        <f>SUM(D12:O12)</f>
        <v>13098479981.007261</v>
      </c>
      <c r="Q12" s="83">
        <f t="shared" ref="Q12:Q33" si="0">P12/$P$42</f>
        <v>13879380.174208831</v>
      </c>
      <c r="S12" s="45"/>
      <c r="T12" s="44"/>
    </row>
    <row r="13" spans="1:20">
      <c r="A13" s="17"/>
      <c r="B13" s="74" t="s">
        <v>54</v>
      </c>
      <c r="C13" s="82" t="s">
        <v>36</v>
      </c>
      <c r="D13" s="103">
        <v>899348052.00128138</v>
      </c>
      <c r="E13" s="103">
        <v>829167135.0015099</v>
      </c>
      <c r="F13" s="103">
        <v>1110245883.0016069</v>
      </c>
      <c r="G13" s="103">
        <v>1034370294.00137</v>
      </c>
      <c r="H13" s="103">
        <v>1042148261.0013</v>
      </c>
      <c r="I13" s="103">
        <v>1004638335.001332</v>
      </c>
      <c r="J13" s="103">
        <v>973968519.0016495</v>
      </c>
      <c r="K13" s="103">
        <v>1071396346.0017509</v>
      </c>
      <c r="L13" s="103">
        <v>992173583.00148237</v>
      </c>
      <c r="M13" s="103">
        <v>1061523301.0015841</v>
      </c>
      <c r="N13" s="103">
        <v>1032035033.0016969</v>
      </c>
      <c r="O13" s="103">
        <v>1110901602.0017271</v>
      </c>
      <c r="P13" s="103">
        <f t="shared" ref="P13:P33" si="1">SUM(D13:O13)</f>
        <v>12161916344.018295</v>
      </c>
      <c r="Q13" s="103">
        <f t="shared" si="0"/>
        <v>12886980.842839241</v>
      </c>
      <c r="S13" s="45"/>
      <c r="T13" s="44"/>
    </row>
    <row r="14" spans="1:20" s="3" customFormat="1">
      <c r="A14" s="17"/>
      <c r="B14" s="75" t="s">
        <v>100</v>
      </c>
      <c r="C14" s="83" t="s">
        <v>37</v>
      </c>
      <c r="D14" s="83">
        <v>2911459793.0029278</v>
      </c>
      <c r="E14" s="83">
        <v>2836959986.0025439</v>
      </c>
      <c r="F14" s="83">
        <v>3181803503.0024862</v>
      </c>
      <c r="G14" s="83">
        <v>2970511893.0022478</v>
      </c>
      <c r="H14" s="83">
        <v>3138092488.0022821</v>
      </c>
      <c r="I14" s="83">
        <v>2612091113.0021362</v>
      </c>
      <c r="J14" s="83">
        <v>2874910053.002099</v>
      </c>
      <c r="K14" s="83">
        <v>3306083546.0027032</v>
      </c>
      <c r="L14" s="83">
        <v>3106917400.001956</v>
      </c>
      <c r="M14" s="83">
        <v>3134891685.002697</v>
      </c>
      <c r="N14" s="83">
        <v>2803050150.00281</v>
      </c>
      <c r="O14" s="83">
        <v>3452834647.0031052</v>
      </c>
      <c r="P14" s="83">
        <f t="shared" si="1"/>
        <v>36329606257.029999</v>
      </c>
      <c r="Q14" s="83">
        <f t="shared" si="0"/>
        <v>38495490.892971553</v>
      </c>
      <c r="S14" s="45"/>
      <c r="T14" s="44"/>
    </row>
    <row r="15" spans="1:20" s="3" customFormat="1">
      <c r="A15" s="17"/>
      <c r="B15" s="76" t="s">
        <v>34</v>
      </c>
      <c r="C15" s="82" t="s">
        <v>38</v>
      </c>
      <c r="D15" s="103">
        <v>1091572719.002337</v>
      </c>
      <c r="E15" s="103">
        <v>1109586954.002136</v>
      </c>
      <c r="F15" s="103">
        <v>1367502089.0026081</v>
      </c>
      <c r="G15" s="103">
        <v>1126002618.001966</v>
      </c>
      <c r="H15" s="103">
        <v>1269953694.002682</v>
      </c>
      <c r="I15" s="103">
        <v>1295444162.002064</v>
      </c>
      <c r="J15" s="103">
        <v>1116393377.0020571</v>
      </c>
      <c r="K15" s="103">
        <v>1252989841.001725</v>
      </c>
      <c r="L15" s="103">
        <v>1201534825.0015631</v>
      </c>
      <c r="M15" s="103">
        <v>1223222159.002142</v>
      </c>
      <c r="N15" s="103">
        <v>1191791492.0019679</v>
      </c>
      <c r="O15" s="103">
        <v>1197894130.0020101</v>
      </c>
      <c r="P15" s="103">
        <f t="shared" si="1"/>
        <v>14443888060.025259</v>
      </c>
      <c r="Q15" s="103">
        <f t="shared" si="0"/>
        <v>15304998.279914163</v>
      </c>
      <c r="S15" s="45"/>
      <c r="T15" s="44"/>
    </row>
    <row r="16" spans="1:20" s="3" customFormat="1">
      <c r="A16" s="17"/>
      <c r="B16" s="75" t="s">
        <v>70</v>
      </c>
      <c r="C16" s="83" t="s">
        <v>71</v>
      </c>
      <c r="D16" s="83">
        <v>392155959.00071537</v>
      </c>
      <c r="E16" s="83">
        <v>507154459.00051069</v>
      </c>
      <c r="F16" s="83">
        <v>527665237.00069892</v>
      </c>
      <c r="G16" s="83">
        <v>449063279.00071931</v>
      </c>
      <c r="H16" s="83">
        <v>456418351.00066829</v>
      </c>
      <c r="I16" s="83">
        <v>475628025.00051612</v>
      </c>
      <c r="J16" s="83">
        <v>434282819.00071013</v>
      </c>
      <c r="K16" s="83">
        <v>436184611.00078249</v>
      </c>
      <c r="L16" s="83">
        <v>454497219.00049382</v>
      </c>
      <c r="M16" s="83">
        <v>423398771.00068122</v>
      </c>
      <c r="N16" s="83">
        <v>482539393.00072098</v>
      </c>
      <c r="O16" s="83">
        <v>538613930.00074077</v>
      </c>
      <c r="P16" s="83">
        <f t="shared" si="1"/>
        <v>5577602053.0079584</v>
      </c>
      <c r="Q16" s="83">
        <f t="shared" si="0"/>
        <v>5910125.4089325322</v>
      </c>
      <c r="S16" s="45"/>
      <c r="T16" s="44"/>
    </row>
    <row r="17" spans="1:20" s="3" customFormat="1">
      <c r="A17" s="17"/>
      <c r="B17" s="76" t="s">
        <v>92</v>
      </c>
      <c r="C17" s="82" t="s">
        <v>61</v>
      </c>
      <c r="D17" s="103">
        <v>3484401132.0018058</v>
      </c>
      <c r="E17" s="103">
        <v>3420549281.002037</v>
      </c>
      <c r="F17" s="103">
        <v>2794261941.0017562</v>
      </c>
      <c r="G17" s="103">
        <v>2378313102.0016179</v>
      </c>
      <c r="H17" s="103">
        <v>2569275957.0020828</v>
      </c>
      <c r="I17" s="103">
        <v>2438023845.00177</v>
      </c>
      <c r="J17" s="103">
        <v>2714073464.0016952</v>
      </c>
      <c r="K17" s="103">
        <v>2494629623.0018969</v>
      </c>
      <c r="L17" s="103">
        <v>2735159937.0020199</v>
      </c>
      <c r="M17" s="103">
        <v>2428943695.0023861</v>
      </c>
      <c r="N17" s="103">
        <v>2344696588.00247</v>
      </c>
      <c r="O17" s="103">
        <v>2326332108.001924</v>
      </c>
      <c r="P17" s="103">
        <f t="shared" si="1"/>
        <v>32128660673.02346</v>
      </c>
      <c r="Q17" s="103">
        <f t="shared" si="0"/>
        <v>34044094.934346229</v>
      </c>
      <c r="S17" s="45"/>
      <c r="T17" s="44"/>
    </row>
    <row r="18" spans="1:20" s="3" customFormat="1">
      <c r="A18" s="17"/>
      <c r="B18" s="75" t="s">
        <v>11</v>
      </c>
      <c r="C18" s="83" t="s">
        <v>39</v>
      </c>
      <c r="D18" s="83">
        <v>1027414490.000831</v>
      </c>
      <c r="E18" s="83">
        <v>1081713036.000838</v>
      </c>
      <c r="F18" s="83">
        <v>1093788116.000628</v>
      </c>
      <c r="G18" s="83">
        <v>864151274.000615</v>
      </c>
      <c r="H18" s="83">
        <v>854264253.0007354</v>
      </c>
      <c r="I18" s="83">
        <v>767328662.00077558</v>
      </c>
      <c r="J18" s="83">
        <v>914569319.00112236</v>
      </c>
      <c r="K18" s="83">
        <v>825739158.00087214</v>
      </c>
      <c r="L18" s="83">
        <v>942863370.00092423</v>
      </c>
      <c r="M18" s="83">
        <v>865221931.00111687</v>
      </c>
      <c r="N18" s="83">
        <v>857751833.00116241</v>
      </c>
      <c r="O18" s="83">
        <v>709655574.0013268</v>
      </c>
      <c r="P18" s="83">
        <f t="shared" si="1"/>
        <v>10804461016.010948</v>
      </c>
      <c r="Q18" s="83">
        <f t="shared" si="0"/>
        <v>11448597.259840436</v>
      </c>
      <c r="S18" s="45"/>
      <c r="T18" s="44"/>
    </row>
    <row r="19" spans="1:20" s="3" customFormat="1">
      <c r="A19" s="17"/>
      <c r="B19" s="76" t="s">
        <v>93</v>
      </c>
      <c r="C19" s="82" t="s">
        <v>62</v>
      </c>
      <c r="D19" s="103">
        <v>6001822656.003746</v>
      </c>
      <c r="E19" s="103">
        <v>4650588064.0031214</v>
      </c>
      <c r="F19" s="103">
        <v>5631849395.0032244</v>
      </c>
      <c r="G19" s="103">
        <v>4652513366.0026131</v>
      </c>
      <c r="H19" s="103">
        <v>4791077670.0027294</v>
      </c>
      <c r="I19" s="103">
        <v>4458629527.0027142</v>
      </c>
      <c r="J19" s="103">
        <v>5015586779.0032787</v>
      </c>
      <c r="K19" s="103">
        <v>4745732792.003088</v>
      </c>
      <c r="L19" s="103">
        <v>4794531223.0027666</v>
      </c>
      <c r="M19" s="103">
        <v>4227770364.0034938</v>
      </c>
      <c r="N19" s="103">
        <v>4449492203.0030565</v>
      </c>
      <c r="O19" s="103">
        <v>4430081070.0029488</v>
      </c>
      <c r="P19" s="103">
        <f t="shared" si="1"/>
        <v>57849675109.036789</v>
      </c>
      <c r="Q19" s="103">
        <f t="shared" si="0"/>
        <v>61298535.017575651</v>
      </c>
      <c r="S19" s="45"/>
      <c r="T19" s="44"/>
    </row>
    <row r="20" spans="1:20" s="3" customFormat="1">
      <c r="A20" s="17"/>
      <c r="B20" s="75" t="s">
        <v>87</v>
      </c>
      <c r="C20" s="83" t="s">
        <v>40</v>
      </c>
      <c r="D20" s="83">
        <v>2786171276.0026689</v>
      </c>
      <c r="E20" s="83">
        <v>3588084353.0030732</v>
      </c>
      <c r="F20" s="83">
        <v>3350389481.0030422</v>
      </c>
      <c r="G20" s="83">
        <v>2453965825.002758</v>
      </c>
      <c r="H20" s="83">
        <v>4646465966.0027189</v>
      </c>
      <c r="I20" s="83">
        <v>4329906428.0024691</v>
      </c>
      <c r="J20" s="83">
        <v>3665648624.0024419</v>
      </c>
      <c r="K20" s="83">
        <v>3748364219.0024142</v>
      </c>
      <c r="L20" s="83">
        <v>2826065678.0022368</v>
      </c>
      <c r="M20" s="83">
        <v>3993996141.0034881</v>
      </c>
      <c r="N20" s="83">
        <v>2748307146.0032201</v>
      </c>
      <c r="O20" s="83">
        <v>3605981106.0029202</v>
      </c>
      <c r="P20" s="83">
        <f t="shared" si="1"/>
        <v>41743346243.033455</v>
      </c>
      <c r="Q20" s="83">
        <f t="shared" si="0"/>
        <v>44231985.168567628</v>
      </c>
      <c r="S20" s="45"/>
      <c r="T20" s="44"/>
    </row>
    <row r="21" spans="1:20" s="3" customFormat="1">
      <c r="A21" s="17"/>
      <c r="B21" s="76" t="s">
        <v>55</v>
      </c>
      <c r="C21" s="82" t="s">
        <v>41</v>
      </c>
      <c r="D21" s="103">
        <v>9043538202.0075989</v>
      </c>
      <c r="E21" s="103">
        <v>8998440028.0078049</v>
      </c>
      <c r="F21" s="103">
        <v>9240412263.0085087</v>
      </c>
      <c r="G21" s="103">
        <v>9759275083.0083199</v>
      </c>
      <c r="H21" s="103">
        <v>8846540133.0091743</v>
      </c>
      <c r="I21" s="103">
        <v>9056962607.0092239</v>
      </c>
      <c r="J21" s="103">
        <v>9295919289.0087109</v>
      </c>
      <c r="K21" s="103">
        <v>10429073647.00952</v>
      </c>
      <c r="L21" s="103">
        <v>9373619913.0087738</v>
      </c>
      <c r="M21" s="103">
        <v>9761495659.0091286</v>
      </c>
      <c r="N21" s="103">
        <v>7751137533.0087547</v>
      </c>
      <c r="O21" s="103">
        <v>10642645918.007629</v>
      </c>
      <c r="P21" s="103">
        <f t="shared" si="1"/>
        <v>112199060275.10313</v>
      </c>
      <c r="Q21" s="103">
        <f t="shared" si="0"/>
        <v>118888101.13884501</v>
      </c>
      <c r="S21" s="45"/>
      <c r="T21" s="44"/>
    </row>
    <row r="22" spans="1:20" s="3" customFormat="1">
      <c r="A22" s="17"/>
      <c r="B22" s="75" t="s">
        <v>1</v>
      </c>
      <c r="C22" s="83" t="s">
        <v>42</v>
      </c>
      <c r="D22" s="83">
        <v>617780419.00140929</v>
      </c>
      <c r="E22" s="83">
        <v>632038805.00103724</v>
      </c>
      <c r="F22" s="83">
        <v>662369100.00115192</v>
      </c>
      <c r="G22" s="83">
        <v>782504029.00099802</v>
      </c>
      <c r="H22" s="83">
        <v>662905319.00105369</v>
      </c>
      <c r="I22" s="83">
        <v>677284183.00117767</v>
      </c>
      <c r="J22" s="83">
        <v>684356667.00106764</v>
      </c>
      <c r="K22" s="83">
        <v>734078091.00099754</v>
      </c>
      <c r="L22" s="83">
        <v>654942716.00106347</v>
      </c>
      <c r="M22" s="83">
        <v>662250379.00062847</v>
      </c>
      <c r="N22" s="83">
        <v>467851669.00067401</v>
      </c>
      <c r="O22" s="83">
        <v>631013491.00079679</v>
      </c>
      <c r="P22" s="83">
        <f t="shared" si="1"/>
        <v>7869374868.0120564</v>
      </c>
      <c r="Q22" s="83">
        <f t="shared" si="0"/>
        <v>8338528.2631935356</v>
      </c>
      <c r="S22" s="45"/>
      <c r="T22" s="44"/>
    </row>
    <row r="23" spans="1:20" s="3" customFormat="1">
      <c r="A23" s="17"/>
      <c r="B23" s="76" t="s">
        <v>2</v>
      </c>
      <c r="C23" s="82" t="s">
        <v>43</v>
      </c>
      <c r="D23" s="103">
        <v>731685897</v>
      </c>
      <c r="E23" s="103">
        <v>807864779</v>
      </c>
      <c r="F23" s="103">
        <v>867491281</v>
      </c>
      <c r="G23" s="103">
        <v>944203055</v>
      </c>
      <c r="H23" s="103">
        <v>894901604</v>
      </c>
      <c r="I23" s="103">
        <v>815274417</v>
      </c>
      <c r="J23" s="103">
        <v>893892018</v>
      </c>
      <c r="K23" s="103">
        <v>863059094</v>
      </c>
      <c r="L23" s="103">
        <v>884535459</v>
      </c>
      <c r="M23" s="103">
        <v>880587607</v>
      </c>
      <c r="N23" s="103">
        <v>802959183</v>
      </c>
      <c r="O23" s="103">
        <v>831536787</v>
      </c>
      <c r="P23" s="103">
        <f t="shared" si="1"/>
        <v>10217991181</v>
      </c>
      <c r="Q23" s="103">
        <f t="shared" si="0"/>
        <v>10827163.489462102</v>
      </c>
      <c r="S23" s="45"/>
      <c r="T23" s="44"/>
    </row>
    <row r="24" spans="1:20" s="3" customFormat="1">
      <c r="A24" s="17"/>
      <c r="B24" s="75" t="s">
        <v>85</v>
      </c>
      <c r="C24" s="83" t="s">
        <v>86</v>
      </c>
      <c r="D24" s="83">
        <v>981608695.00077975</v>
      </c>
      <c r="E24" s="83">
        <v>830873222.00073969</v>
      </c>
      <c r="F24" s="83">
        <v>922089525.00078356</v>
      </c>
      <c r="G24" s="83">
        <v>1035068948.00064</v>
      </c>
      <c r="H24" s="83">
        <v>950161381.00071514</v>
      </c>
      <c r="I24" s="83">
        <v>1055297598.000615</v>
      </c>
      <c r="J24" s="83">
        <v>846606058.00076079</v>
      </c>
      <c r="K24" s="83">
        <v>1050899734.000879</v>
      </c>
      <c r="L24" s="83">
        <v>856121071.00049341</v>
      </c>
      <c r="M24" s="83">
        <v>835119508.00049245</v>
      </c>
      <c r="N24" s="83">
        <v>944460925.00051594</v>
      </c>
      <c r="O24" s="83">
        <v>879793978.00072527</v>
      </c>
      <c r="P24" s="83">
        <f t="shared" si="1"/>
        <v>11188100643.008141</v>
      </c>
      <c r="Q24" s="83">
        <f t="shared" si="0"/>
        <v>11855108.568076696</v>
      </c>
      <c r="S24" s="45"/>
      <c r="T24" s="44"/>
    </row>
    <row r="25" spans="1:20" s="3" customFormat="1">
      <c r="A25" s="17"/>
      <c r="B25" s="76" t="s">
        <v>56</v>
      </c>
      <c r="C25" s="82" t="s">
        <v>44</v>
      </c>
      <c r="D25" s="103">
        <v>3645694741.0025029</v>
      </c>
      <c r="E25" s="103">
        <v>3542195081.002295</v>
      </c>
      <c r="F25" s="103">
        <v>4067878353.002574</v>
      </c>
      <c r="G25" s="103">
        <v>3870213190.002492</v>
      </c>
      <c r="H25" s="103">
        <v>4154889005.0023661</v>
      </c>
      <c r="I25" s="103">
        <v>4037550897.0022001</v>
      </c>
      <c r="J25" s="103">
        <v>4225507080.0022478</v>
      </c>
      <c r="K25" s="103">
        <v>4500955535.002449</v>
      </c>
      <c r="L25" s="103">
        <v>3828398189.0025048</v>
      </c>
      <c r="M25" s="103">
        <v>4062781001.0024061</v>
      </c>
      <c r="N25" s="103">
        <v>3715763982.0026259</v>
      </c>
      <c r="O25" s="103">
        <v>3960861135.002789</v>
      </c>
      <c r="P25" s="103">
        <f t="shared" si="1"/>
        <v>47612688189.029449</v>
      </c>
      <c r="Q25" s="103">
        <f t="shared" si="0"/>
        <v>50451243.308369339</v>
      </c>
      <c r="S25" s="45"/>
      <c r="T25" s="44"/>
    </row>
    <row r="26" spans="1:20" s="3" customFormat="1">
      <c r="A26" s="17"/>
      <c r="B26" s="75" t="s">
        <v>4</v>
      </c>
      <c r="C26" s="83" t="s">
        <v>45</v>
      </c>
      <c r="D26" s="83">
        <v>474522176.00044137</v>
      </c>
      <c r="E26" s="83">
        <v>510617843.00063717</v>
      </c>
      <c r="F26" s="83">
        <v>590801506.00069714</v>
      </c>
      <c r="G26" s="83">
        <v>666873252.00063992</v>
      </c>
      <c r="H26" s="83">
        <v>476257512.00059938</v>
      </c>
      <c r="I26" s="83">
        <v>552066424.00068474</v>
      </c>
      <c r="J26" s="83">
        <v>530524483.00061327</v>
      </c>
      <c r="K26" s="83">
        <v>553205067.00064003</v>
      </c>
      <c r="L26" s="83">
        <v>531038372.00075072</v>
      </c>
      <c r="M26" s="83">
        <v>540178540.00119722</v>
      </c>
      <c r="N26" s="83">
        <v>562526169.0009805</v>
      </c>
      <c r="O26" s="83">
        <v>548139684.00107098</v>
      </c>
      <c r="P26" s="83">
        <f t="shared" si="1"/>
        <v>6536751028.0089521</v>
      </c>
      <c r="Q26" s="83">
        <f t="shared" si="0"/>
        <v>6926456.5623980053</v>
      </c>
      <c r="S26" s="45"/>
      <c r="T26" s="44"/>
    </row>
    <row r="27" spans="1:20" s="3" customFormat="1">
      <c r="A27" s="17"/>
      <c r="B27" s="76" t="s">
        <v>5</v>
      </c>
      <c r="C27" s="82" t="s">
        <v>46</v>
      </c>
      <c r="D27" s="103">
        <v>1833520156.000803</v>
      </c>
      <c r="E27" s="103">
        <v>1949874098.000879</v>
      </c>
      <c r="F27" s="103">
        <v>2133738859.0007839</v>
      </c>
      <c r="G27" s="103">
        <v>2086570951.000813</v>
      </c>
      <c r="H27" s="103">
        <v>2143424557.000809</v>
      </c>
      <c r="I27" s="103">
        <v>1970142071.000803</v>
      </c>
      <c r="J27" s="103">
        <v>2032042368.000839</v>
      </c>
      <c r="K27" s="103">
        <v>2155631439.0010509</v>
      </c>
      <c r="L27" s="103">
        <v>2063429618.0008681</v>
      </c>
      <c r="M27" s="103">
        <v>2041206349.0008149</v>
      </c>
      <c r="N27" s="103">
        <v>1917833894.0009091</v>
      </c>
      <c r="O27" s="103">
        <v>1987305178.000813</v>
      </c>
      <c r="P27" s="103">
        <f t="shared" si="1"/>
        <v>24314719538.010185</v>
      </c>
      <c r="Q27" s="103">
        <f t="shared" si="0"/>
        <v>25764305.231342979</v>
      </c>
      <c r="S27" s="45"/>
      <c r="T27" s="44"/>
    </row>
    <row r="28" spans="1:20" s="3" customFormat="1">
      <c r="A28" s="17"/>
      <c r="B28" s="75" t="s">
        <v>94</v>
      </c>
      <c r="C28" s="83" t="s">
        <v>63</v>
      </c>
      <c r="D28" s="83">
        <v>2251374286.0015469</v>
      </c>
      <c r="E28" s="83">
        <v>2815422004.001781</v>
      </c>
      <c r="F28" s="83">
        <v>1367829686.0005751</v>
      </c>
      <c r="G28" s="83">
        <v>797873363.00047517</v>
      </c>
      <c r="H28" s="83">
        <v>884489901.00052738</v>
      </c>
      <c r="I28" s="83">
        <v>986991311.00060141</v>
      </c>
      <c r="J28" s="83">
        <v>974116681.00059009</v>
      </c>
      <c r="K28" s="83">
        <v>782015230.00069225</v>
      </c>
      <c r="L28" s="83">
        <v>1283071843.0008399</v>
      </c>
      <c r="M28" s="83">
        <v>920184571.00062227</v>
      </c>
      <c r="N28" s="83">
        <v>942914125.00054955</v>
      </c>
      <c r="O28" s="83">
        <v>963726432.00071371</v>
      </c>
      <c r="P28" s="83">
        <f t="shared" si="1"/>
        <v>14970009433.009512</v>
      </c>
      <c r="Q28" s="83">
        <f t="shared" si="0"/>
        <v>15862485.756630041</v>
      </c>
      <c r="S28" s="45"/>
      <c r="T28" s="44"/>
    </row>
    <row r="29" spans="1:20" s="3" customFormat="1">
      <c r="A29" s="17"/>
      <c r="B29" s="76" t="s">
        <v>6</v>
      </c>
      <c r="C29" s="82" t="s">
        <v>47</v>
      </c>
      <c r="D29" s="103">
        <v>1232495613.0007541</v>
      </c>
      <c r="E29" s="103">
        <v>1335812385.000993</v>
      </c>
      <c r="F29" s="103">
        <v>1359616990.0010669</v>
      </c>
      <c r="G29" s="103">
        <v>1325451776.000587</v>
      </c>
      <c r="H29" s="103">
        <v>1146560340.0006461</v>
      </c>
      <c r="I29" s="103">
        <v>1140715833.000612</v>
      </c>
      <c r="J29" s="103">
        <v>1152432547.000515</v>
      </c>
      <c r="K29" s="103">
        <v>1185677903.0006559</v>
      </c>
      <c r="L29" s="103">
        <v>1068457560.000572</v>
      </c>
      <c r="M29" s="103">
        <v>1147899594.0006621</v>
      </c>
      <c r="N29" s="103">
        <v>1106507693.000572</v>
      </c>
      <c r="O29" s="103">
        <v>1114019760.0006299</v>
      </c>
      <c r="P29" s="103">
        <f t="shared" si="1"/>
        <v>14315647994.008266</v>
      </c>
      <c r="Q29" s="103">
        <f t="shared" si="0"/>
        <v>15169112.846459569</v>
      </c>
      <c r="S29" s="45"/>
      <c r="T29" s="44"/>
    </row>
    <row r="30" spans="1:20" s="3" customFormat="1">
      <c r="A30" s="17"/>
      <c r="B30" s="75" t="s">
        <v>57</v>
      </c>
      <c r="C30" s="83" t="s">
        <v>48</v>
      </c>
      <c r="D30" s="83">
        <v>978385634.00062382</v>
      </c>
      <c r="E30" s="83">
        <v>910001671.00044656</v>
      </c>
      <c r="F30" s="83">
        <v>1029712990.000584</v>
      </c>
      <c r="G30" s="83">
        <v>955358822.00051153</v>
      </c>
      <c r="H30" s="83">
        <v>1017571735.000546</v>
      </c>
      <c r="I30" s="83">
        <v>993298884.000507</v>
      </c>
      <c r="J30" s="83">
        <v>960907502.00046325</v>
      </c>
      <c r="K30" s="83">
        <v>1001128798.0005209</v>
      </c>
      <c r="L30" s="83">
        <v>1011708746.000609</v>
      </c>
      <c r="M30" s="83">
        <v>939716059.00060689</v>
      </c>
      <c r="N30" s="83">
        <v>986668296.0006057</v>
      </c>
      <c r="O30" s="83">
        <v>1039568105.0005701</v>
      </c>
      <c r="P30" s="83">
        <f t="shared" si="1"/>
        <v>11824027242.006596</v>
      </c>
      <c r="Q30" s="83">
        <f t="shared" si="0"/>
        <v>12528947.59697083</v>
      </c>
      <c r="S30" s="45"/>
      <c r="T30" s="44"/>
    </row>
    <row r="31" spans="1:20" s="3" customFormat="1">
      <c r="A31" s="17"/>
      <c r="B31" s="76" t="s">
        <v>52</v>
      </c>
      <c r="C31" s="82" t="s">
        <v>53</v>
      </c>
      <c r="D31" s="103">
        <v>400998654.00033158</v>
      </c>
      <c r="E31" s="103">
        <v>400126044.00043023</v>
      </c>
      <c r="F31" s="103">
        <v>469290617.00036848</v>
      </c>
      <c r="G31" s="103">
        <v>355782058.00033897</v>
      </c>
      <c r="H31" s="103">
        <v>403990959.00045609</v>
      </c>
      <c r="I31" s="103">
        <v>385166140.00050181</v>
      </c>
      <c r="J31" s="103">
        <v>371503551.00040269</v>
      </c>
      <c r="K31" s="103">
        <v>395683894.00046402</v>
      </c>
      <c r="L31" s="103">
        <v>414211245.0004037</v>
      </c>
      <c r="M31" s="103">
        <v>359222667.00055557</v>
      </c>
      <c r="N31" s="103">
        <v>347984129.00049561</v>
      </c>
      <c r="O31" s="103">
        <v>351493009.00050372</v>
      </c>
      <c r="P31" s="103">
        <f t="shared" si="1"/>
        <v>4655452967.0052519</v>
      </c>
      <c r="Q31" s="103">
        <f t="shared" si="0"/>
        <v>4932999.9897625949</v>
      </c>
      <c r="S31" s="45"/>
      <c r="T31" s="44"/>
    </row>
    <row r="32" spans="1:20" s="3" customFormat="1">
      <c r="A32" s="17"/>
      <c r="B32" s="75" t="s">
        <v>50</v>
      </c>
      <c r="C32" s="83" t="s">
        <v>51</v>
      </c>
      <c r="D32" s="83">
        <v>371123688.00028712</v>
      </c>
      <c r="E32" s="83">
        <v>337888499.00032133</v>
      </c>
      <c r="F32" s="83">
        <v>408744883.00033158</v>
      </c>
      <c r="G32" s="83">
        <v>349109305.0003767</v>
      </c>
      <c r="H32" s="83">
        <v>405328944.00034881</v>
      </c>
      <c r="I32" s="83">
        <v>368927266.00025249</v>
      </c>
      <c r="J32" s="83">
        <v>403267563.00031662</v>
      </c>
      <c r="K32" s="83">
        <v>374348081.00033021</v>
      </c>
      <c r="L32" s="83">
        <v>399833954.00036561</v>
      </c>
      <c r="M32" s="83">
        <v>429128142.00032878</v>
      </c>
      <c r="N32" s="83">
        <v>380331449.00045568</v>
      </c>
      <c r="O32" s="83">
        <v>434045658.00022799</v>
      </c>
      <c r="P32" s="83">
        <f t="shared" si="1"/>
        <v>4662077432.0039425</v>
      </c>
      <c r="Q32" s="83">
        <f t="shared" si="0"/>
        <v>4940019.3895937875</v>
      </c>
      <c r="S32" s="45"/>
      <c r="T32" s="44"/>
    </row>
    <row r="33" spans="1:20" s="3" customFormat="1">
      <c r="A33" s="17"/>
      <c r="B33" s="76" t="s">
        <v>7</v>
      </c>
      <c r="C33" s="82" t="s">
        <v>49</v>
      </c>
      <c r="D33" s="103">
        <v>1780211891.001272</v>
      </c>
      <c r="E33" s="103">
        <v>1784511687.0013759</v>
      </c>
      <c r="F33" s="103">
        <v>1790884667.0013809</v>
      </c>
      <c r="G33" s="103">
        <v>1757969687.001204</v>
      </c>
      <c r="H33" s="103">
        <v>1743456477.001467</v>
      </c>
      <c r="I33" s="103">
        <v>1668027097.001323</v>
      </c>
      <c r="J33" s="103">
        <v>1602666154.001261</v>
      </c>
      <c r="K33" s="103">
        <v>1775361174.0016589</v>
      </c>
      <c r="L33" s="103">
        <v>1762493970.0012791</v>
      </c>
      <c r="M33" s="103">
        <v>1813341488.0015759</v>
      </c>
      <c r="N33" s="103">
        <v>1562047368.00175</v>
      </c>
      <c r="O33" s="103">
        <v>1644294774.0013111</v>
      </c>
      <c r="P33" s="103">
        <f t="shared" si="1"/>
        <v>20685266434.016861</v>
      </c>
      <c r="Q33" s="103">
        <f t="shared" si="0"/>
        <v>21918472.773849551</v>
      </c>
      <c r="S33" s="45"/>
      <c r="T33" s="44"/>
    </row>
    <row r="34" spans="1:20" ht="15">
      <c r="A34" s="17"/>
      <c r="B34" s="116" t="s">
        <v>69</v>
      </c>
      <c r="C34" s="117"/>
      <c r="D34" s="117"/>
      <c r="E34" s="117"/>
      <c r="F34" s="117"/>
      <c r="G34" s="117"/>
      <c r="H34" s="117"/>
      <c r="I34" s="117"/>
      <c r="J34" s="117"/>
      <c r="K34" s="117"/>
      <c r="L34" s="117"/>
      <c r="M34" s="117"/>
      <c r="N34" s="117"/>
      <c r="O34" s="117"/>
      <c r="P34" s="117"/>
      <c r="Q34" s="118"/>
    </row>
    <row r="35" spans="1:20" s="3" customFormat="1">
      <c r="A35" s="17"/>
      <c r="B35" s="78" t="s">
        <v>60</v>
      </c>
      <c r="C35" s="83" t="s">
        <v>60</v>
      </c>
      <c r="D35" s="83">
        <v>1620144365</v>
      </c>
      <c r="E35" s="83">
        <v>1665637108</v>
      </c>
      <c r="F35" s="83">
        <v>1833989226</v>
      </c>
      <c r="G35" s="83">
        <v>1661146230</v>
      </c>
      <c r="H35" s="83">
        <v>1723475377</v>
      </c>
      <c r="I35" s="83">
        <v>1608676775</v>
      </c>
      <c r="J35" s="83">
        <v>1668528056</v>
      </c>
      <c r="K35" s="83">
        <v>1719016906</v>
      </c>
      <c r="L35" s="83">
        <v>1563887267</v>
      </c>
      <c r="M35" s="83">
        <v>1644923060</v>
      </c>
      <c r="N35" s="83">
        <v>1535540645</v>
      </c>
      <c r="O35" s="83">
        <v>1551485950</v>
      </c>
      <c r="P35" s="90">
        <f t="shared" ref="P35:P37" si="2">SUM(D35:O35)</f>
        <v>19796450965</v>
      </c>
      <c r="Q35" s="90">
        <f>P35/$P$42</f>
        <v>20976668.242553536</v>
      </c>
      <c r="S35" s="45"/>
      <c r="T35" s="44"/>
    </row>
    <row r="36" spans="1:20" s="3" customFormat="1">
      <c r="A36" s="17"/>
      <c r="B36" s="79" t="s">
        <v>65</v>
      </c>
      <c r="C36" s="82" t="s">
        <v>65</v>
      </c>
      <c r="D36" s="82">
        <v>1577728008</v>
      </c>
      <c r="E36" s="82">
        <v>1723740331</v>
      </c>
      <c r="F36" s="82">
        <v>1624876956</v>
      </c>
      <c r="G36" s="82">
        <v>1448929344</v>
      </c>
      <c r="H36" s="82">
        <v>1524537935</v>
      </c>
      <c r="I36" s="82">
        <v>1431442894.9400001</v>
      </c>
      <c r="J36" s="82">
        <v>1367272218</v>
      </c>
      <c r="K36" s="82">
        <v>1614416307</v>
      </c>
      <c r="L36" s="82">
        <v>1413528321</v>
      </c>
      <c r="M36" s="82">
        <v>1439431835</v>
      </c>
      <c r="N36" s="82">
        <v>1387945929</v>
      </c>
      <c r="O36" s="82">
        <v>1325086980</v>
      </c>
      <c r="P36" s="104">
        <f t="shared" si="2"/>
        <v>17878937058.940002</v>
      </c>
      <c r="Q36" s="104">
        <f>P36/$P$42</f>
        <v>18944836.722397845</v>
      </c>
      <c r="S36" s="45"/>
      <c r="T36" s="44"/>
    </row>
    <row r="37" spans="1:20" s="3" customFormat="1">
      <c r="A37" s="17"/>
      <c r="B37" s="78" t="s">
        <v>67</v>
      </c>
      <c r="C37" s="83" t="s">
        <v>67</v>
      </c>
      <c r="D37" s="83">
        <v>45032996</v>
      </c>
      <c r="E37" s="83">
        <v>116597063</v>
      </c>
      <c r="F37" s="83">
        <v>140972247</v>
      </c>
      <c r="G37" s="83">
        <v>130431667</v>
      </c>
      <c r="H37" s="83">
        <v>159887773</v>
      </c>
      <c r="I37" s="83">
        <v>162699509</v>
      </c>
      <c r="J37" s="83">
        <v>165484885</v>
      </c>
      <c r="K37" s="83">
        <v>152134028</v>
      </c>
      <c r="L37" s="83">
        <v>151789696</v>
      </c>
      <c r="M37" s="83">
        <v>138139329</v>
      </c>
      <c r="N37" s="83">
        <v>134379829</v>
      </c>
      <c r="O37" s="83">
        <v>175104869</v>
      </c>
      <c r="P37" s="90">
        <f t="shared" si="2"/>
        <v>1672653891</v>
      </c>
      <c r="Q37" s="90">
        <f>P37/$P$42</f>
        <v>1772373.5339307222</v>
      </c>
      <c r="S37" s="45"/>
      <c r="T37" s="44"/>
    </row>
    <row r="38" spans="1:20">
      <c r="B38" s="54" t="s">
        <v>89</v>
      </c>
      <c r="C38" s="39"/>
      <c r="D38" s="39">
        <f t="shared" ref="D38:Q38" si="3">SUM(D12:D33)</f>
        <v>44064972103.035126</v>
      </c>
      <c r="E38" s="39">
        <f t="shared" ref="E38:F38" si="4">SUM(E12:E33)</f>
        <v>43963041165.035011</v>
      </c>
      <c r="F38" s="39">
        <f t="shared" si="4"/>
        <v>45045829417.035568</v>
      </c>
      <c r="G38" s="39">
        <f t="shared" ref="G38:H38" si="5">SUM(G12:G33)</f>
        <v>41722850503.031975</v>
      </c>
      <c r="H38" s="39">
        <f t="shared" si="5"/>
        <v>43595465316.034637</v>
      </c>
      <c r="I38" s="39">
        <f t="shared" ref="I38" si="6">SUM(I12:I33)</f>
        <v>42115437132.033157</v>
      </c>
      <c r="J38" s="39">
        <f t="shared" ref="J38:O38" si="7">SUM(J12:J33)</f>
        <v>42863898900.033653</v>
      </c>
      <c r="K38" s="39">
        <f t="shared" si="7"/>
        <v>44804066240.035522</v>
      </c>
      <c r="L38" s="39">
        <f t="shared" si="7"/>
        <v>42217723623.032494</v>
      </c>
      <c r="M38" s="39">
        <f t="shared" si="7"/>
        <v>42787258875.03701</v>
      </c>
      <c r="N38" s="39">
        <f t="shared" si="7"/>
        <v>38505817995.036446</v>
      </c>
      <c r="O38" s="39">
        <f t="shared" si="7"/>
        <v>43502441691.035179</v>
      </c>
      <c r="P38" s="39">
        <f t="shared" si="3"/>
        <v>515188802960.41577</v>
      </c>
      <c r="Q38" s="39">
        <f t="shared" si="3"/>
        <v>545903132.89415038</v>
      </c>
    </row>
    <row r="39" spans="1:20">
      <c r="B39" s="54" t="s">
        <v>90</v>
      </c>
      <c r="C39" s="39"/>
      <c r="D39" s="39">
        <f t="shared" ref="D39:E39" si="8">SUM(D35:D37)</f>
        <v>3242905369</v>
      </c>
      <c r="E39" s="39">
        <f t="shared" si="8"/>
        <v>3505974502</v>
      </c>
      <c r="F39" s="39">
        <f t="shared" ref="F39:G39" si="9">SUM(F35:F37)</f>
        <v>3599838429</v>
      </c>
      <c r="G39" s="39">
        <f t="shared" si="9"/>
        <v>3240507241</v>
      </c>
      <c r="H39" s="39">
        <f t="shared" ref="H39:I39" si="10">SUM(H35:H37)</f>
        <v>3407901085</v>
      </c>
      <c r="I39" s="39">
        <f t="shared" si="10"/>
        <v>3202819178.9400001</v>
      </c>
      <c r="J39" s="39">
        <f t="shared" ref="J39:O39" si="11">SUM(J35:J37)</f>
        <v>3201285159</v>
      </c>
      <c r="K39" s="39">
        <f t="shared" si="11"/>
        <v>3485567241</v>
      </c>
      <c r="L39" s="39">
        <f t="shared" si="11"/>
        <v>3129205284</v>
      </c>
      <c r="M39" s="39">
        <f t="shared" si="11"/>
        <v>3222494224</v>
      </c>
      <c r="N39" s="39">
        <f t="shared" si="11"/>
        <v>3057866403</v>
      </c>
      <c r="O39" s="39">
        <f t="shared" si="11"/>
        <v>3051677799</v>
      </c>
      <c r="P39" s="39">
        <f>SUM(D39:O39)</f>
        <v>39348041914.940002</v>
      </c>
      <c r="Q39" s="39">
        <f>SUM(Q35:Q37)</f>
        <v>41693878.4988821</v>
      </c>
    </row>
    <row r="40" spans="1:20" s="60" customFormat="1">
      <c r="B40" s="68" t="s">
        <v>68</v>
      </c>
      <c r="C40" s="69"/>
      <c r="D40" s="69">
        <f t="shared" ref="D40:I40" si="12">SUM(D38:D39)</f>
        <v>47307877472.035126</v>
      </c>
      <c r="E40" s="69">
        <f t="shared" si="12"/>
        <v>47469015667.035011</v>
      </c>
      <c r="F40" s="69">
        <f t="shared" si="12"/>
        <v>48645667846.035568</v>
      </c>
      <c r="G40" s="69">
        <f t="shared" si="12"/>
        <v>44963357744.031975</v>
      </c>
      <c r="H40" s="69">
        <f t="shared" si="12"/>
        <v>47003366401.034637</v>
      </c>
      <c r="I40" s="69">
        <f t="shared" si="12"/>
        <v>45318256310.97316</v>
      </c>
      <c r="J40" s="69">
        <f t="shared" ref="J40:O40" si="13">SUM(J38:J39)</f>
        <v>46065184059.033653</v>
      </c>
      <c r="K40" s="69">
        <f t="shared" si="13"/>
        <v>48289633481.035522</v>
      </c>
      <c r="L40" s="69">
        <f t="shared" si="13"/>
        <v>45346928907.032494</v>
      </c>
      <c r="M40" s="69">
        <f t="shared" si="13"/>
        <v>46009753099.03701</v>
      </c>
      <c r="N40" s="69">
        <f t="shared" si="13"/>
        <v>41563684398.036446</v>
      </c>
      <c r="O40" s="69">
        <f t="shared" si="13"/>
        <v>46554119490.035179</v>
      </c>
      <c r="P40" s="69">
        <f t="shared" ref="P40" si="14">SUM(P38:P39)</f>
        <v>554536844875.35571</v>
      </c>
      <c r="Q40" s="69">
        <f>SUM(Q38:Q39)</f>
        <v>587597011.39303243</v>
      </c>
    </row>
    <row r="41" spans="1:20" s="60" customFormat="1">
      <c r="B41" s="93" t="s">
        <v>108</v>
      </c>
      <c r="C41" s="69"/>
      <c r="D41" s="69">
        <f t="shared" ref="D41:E41" si="15">D40/D42</f>
        <v>52101760.451144971</v>
      </c>
      <c r="E41" s="69">
        <f t="shared" si="15"/>
        <v>49270339.270774528</v>
      </c>
      <c r="F41" s="69">
        <f t="shared" ref="F41:G41" si="16">F40/F42</f>
        <v>50257423.41495312</v>
      </c>
      <c r="G41" s="69">
        <f t="shared" si="16"/>
        <v>46830001.608132124</v>
      </c>
      <c r="H41" s="69">
        <f t="shared" ref="H41:I41" si="17">H40/H42</f>
        <v>51208618.121142894</v>
      </c>
      <c r="I41" s="69">
        <f t="shared" si="17"/>
        <v>48935573.936347999</v>
      </c>
      <c r="J41" s="69">
        <f t="shared" ref="J41:O41" si="18">J40/J42</f>
        <v>49133051.814319782</v>
      </c>
      <c r="K41" s="69">
        <f t="shared" si="18"/>
        <v>51929920.938848823</v>
      </c>
      <c r="L41" s="69">
        <f t="shared" si="18"/>
        <v>48959662.395172253</v>
      </c>
      <c r="M41" s="69">
        <f t="shared" si="18"/>
        <v>49271000.63078893</v>
      </c>
      <c r="N41" s="69">
        <f t="shared" si="18"/>
        <v>42778596.53976579</v>
      </c>
      <c r="O41" s="69">
        <f t="shared" si="18"/>
        <v>47392975.150193609</v>
      </c>
      <c r="P41" s="69">
        <f t="shared" ref="P41" si="19">P40/P42</f>
        <v>587597011.39303231</v>
      </c>
      <c r="Q41" s="69"/>
    </row>
    <row r="42" spans="1:20" s="60" customFormat="1">
      <c r="B42" s="43" t="s">
        <v>9</v>
      </c>
      <c r="C42" s="69"/>
      <c r="D42" s="62">
        <v>907.99</v>
      </c>
      <c r="E42" s="62">
        <v>963.44</v>
      </c>
      <c r="F42" s="62">
        <v>967.93</v>
      </c>
      <c r="G42" s="62">
        <v>960.14</v>
      </c>
      <c r="H42" s="62">
        <v>917.88</v>
      </c>
      <c r="I42" s="62">
        <v>926.08</v>
      </c>
      <c r="J42" s="62">
        <v>937.56</v>
      </c>
      <c r="K42" s="62">
        <v>929.9</v>
      </c>
      <c r="L42" s="62">
        <v>926.21</v>
      </c>
      <c r="M42" s="62">
        <v>933.81</v>
      </c>
      <c r="N42" s="62">
        <v>971.6</v>
      </c>
      <c r="O42" s="62">
        <v>982.3</v>
      </c>
      <c r="P42" s="62">
        <f>AVERAGE(D42:O42)</f>
        <v>943.73666666666668</v>
      </c>
      <c r="Q42" s="69"/>
    </row>
    <row r="43" spans="1:20">
      <c r="B43" s="1" t="s">
        <v>101</v>
      </c>
    </row>
    <row r="45" spans="1:20">
      <c r="P45" s="111"/>
    </row>
    <row r="47" spans="1:20">
      <c r="P47" s="111"/>
    </row>
    <row r="49" spans="4:5">
      <c r="D49" s="110"/>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32" zoomScale="98" zoomScaleNormal="98" zoomScalePageLayoutView="90" workbookViewId="0">
      <selection activeCell="A62" sqref="A62"/>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1"/>
      <c r="C8" s="91"/>
      <c r="D8" s="92"/>
      <c r="E8" s="92"/>
      <c r="F8" s="92"/>
      <c r="G8" s="92"/>
      <c r="H8" s="92"/>
      <c r="I8" s="92"/>
      <c r="J8" s="92"/>
      <c r="K8" s="92"/>
      <c r="L8" s="92"/>
      <c r="M8" s="92"/>
      <c r="N8" s="92"/>
      <c r="O8" s="92"/>
      <c r="P8" s="92"/>
      <c r="Q8" s="92"/>
    </row>
    <row r="9" spans="1:20" s="4" customFormat="1" ht="22.5" customHeight="1">
      <c r="A9" s="1"/>
      <c r="B9" s="123" t="s">
        <v>104</v>
      </c>
      <c r="C9" s="124"/>
      <c r="D9" s="125"/>
      <c r="E9" s="125"/>
      <c r="F9" s="125"/>
      <c r="G9" s="125"/>
      <c r="H9" s="125"/>
      <c r="I9" s="125"/>
      <c r="J9" s="125"/>
      <c r="K9" s="125"/>
      <c r="L9" s="125"/>
      <c r="M9" s="125"/>
      <c r="N9" s="125"/>
      <c r="O9" s="125"/>
      <c r="P9" s="125"/>
      <c r="Q9" s="126"/>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4" t="s">
        <v>103</v>
      </c>
      <c r="Q10" s="58" t="s">
        <v>10</v>
      </c>
      <c r="R10" s="19"/>
    </row>
    <row r="11" spans="1:20" s="4" customFormat="1">
      <c r="A11" s="1"/>
      <c r="B11" s="120" t="s">
        <v>82</v>
      </c>
      <c r="C11" s="121"/>
      <c r="D11" s="121"/>
      <c r="E11" s="121"/>
      <c r="F11" s="121"/>
      <c r="G11" s="121"/>
      <c r="H11" s="121"/>
      <c r="I11" s="121"/>
      <c r="J11" s="121"/>
      <c r="K11" s="121"/>
      <c r="L11" s="121"/>
      <c r="M11" s="121"/>
      <c r="N11" s="121"/>
      <c r="O11" s="121"/>
      <c r="P11" s="121"/>
      <c r="Q11" s="122"/>
      <c r="R11" s="24"/>
    </row>
    <row r="12" spans="1:20" s="4" customFormat="1" ht="9.75" customHeight="1">
      <c r="A12" s="1"/>
      <c r="B12" s="75" t="s">
        <v>84</v>
      </c>
      <c r="C12" s="83" t="s">
        <v>58</v>
      </c>
      <c r="D12" s="83">
        <v>189527054.45385799</v>
      </c>
      <c r="E12" s="83">
        <v>182112899.32781571</v>
      </c>
      <c r="F12" s="83">
        <v>181086227.2270118</v>
      </c>
      <c r="G12" s="83">
        <v>186168963.52952501</v>
      </c>
      <c r="H12" s="83">
        <v>184418623.36146641</v>
      </c>
      <c r="I12" s="83">
        <v>172444085.21023309</v>
      </c>
      <c r="J12" s="83">
        <v>198441005.88249081</v>
      </c>
      <c r="K12" s="83">
        <v>188542591.09250939</v>
      </c>
      <c r="L12" s="83">
        <v>173465165.04210481</v>
      </c>
      <c r="M12" s="83">
        <v>173979708.23535919</v>
      </c>
      <c r="N12" s="83">
        <v>186078612.1009174</v>
      </c>
      <c r="O12" s="83">
        <v>185160271.42868549</v>
      </c>
      <c r="P12" s="83">
        <f>SUM(D12:O12)</f>
        <v>2201425206.8919773</v>
      </c>
      <c r="Q12" s="83">
        <f>P12/'Ingresos Brutos del Juego'!$P$42</f>
        <v>2332668.9368418208</v>
      </c>
      <c r="R12" s="24"/>
      <c r="T12" s="96"/>
    </row>
    <row r="13" spans="1:20" s="1" customFormat="1" ht="9.75" customHeight="1">
      <c r="B13" s="74" t="s">
        <v>54</v>
      </c>
      <c r="C13" s="82" t="s">
        <v>36</v>
      </c>
      <c r="D13" s="103">
        <v>149639423.77836451</v>
      </c>
      <c r="E13" s="103">
        <v>137962262.79857051</v>
      </c>
      <c r="F13" s="103">
        <v>184729987.25572959</v>
      </c>
      <c r="G13" s="103">
        <v>172105309.4220767</v>
      </c>
      <c r="H13" s="103">
        <v>173399458.55315751</v>
      </c>
      <c r="I13" s="103">
        <v>167158311.2019023</v>
      </c>
      <c r="J13" s="103">
        <v>162055266.18682909</v>
      </c>
      <c r="K13" s="103">
        <v>178265946.64566949</v>
      </c>
      <c r="L13" s="103">
        <v>165084344.06243151</v>
      </c>
      <c r="M13" s="103">
        <v>176623204.70446521</v>
      </c>
      <c r="N13" s="103">
        <v>171716753.39019829</v>
      </c>
      <c r="O13" s="103">
        <v>184839090.08095959</v>
      </c>
      <c r="P13" s="103">
        <f t="shared" ref="P13:P33" si="0">SUM(D13:O13)</f>
        <v>2023579358.080354</v>
      </c>
      <c r="Q13" s="103">
        <f>P13/'Ingresos Brutos del Juego'!$P$42</f>
        <v>2144220.3419177886</v>
      </c>
      <c r="R13" s="19"/>
      <c r="T13" s="96"/>
    </row>
    <row r="14" spans="1:20" s="3" customFormat="1" ht="9.75" customHeight="1">
      <c r="A14" s="1"/>
      <c r="B14" s="75" t="s">
        <v>100</v>
      </c>
      <c r="C14" s="83" t="s">
        <v>37</v>
      </c>
      <c r="D14" s="83">
        <v>489320973.6139375</v>
      </c>
      <c r="E14" s="83">
        <v>476799997.64748639</v>
      </c>
      <c r="F14" s="83">
        <v>534756891.26092207</v>
      </c>
      <c r="G14" s="83">
        <v>499245696.30289882</v>
      </c>
      <c r="H14" s="83">
        <v>527410502.18525761</v>
      </c>
      <c r="I14" s="83">
        <v>439006909.74825811</v>
      </c>
      <c r="J14" s="83">
        <v>483178160.16842008</v>
      </c>
      <c r="K14" s="83">
        <v>555644293.44583249</v>
      </c>
      <c r="L14" s="83">
        <v>522170991.59696752</v>
      </c>
      <c r="M14" s="83">
        <v>526872552.10129362</v>
      </c>
      <c r="N14" s="83">
        <v>471100865.54669088</v>
      </c>
      <c r="O14" s="83">
        <v>580308344.03413522</v>
      </c>
      <c r="P14" s="83">
        <f t="shared" si="0"/>
        <v>6105816177.6520996</v>
      </c>
      <c r="Q14" s="83">
        <f>P14/'Ingresos Brutos del Juego'!$P$42</f>
        <v>6469830.4021800924</v>
      </c>
      <c r="R14" s="18"/>
      <c r="S14" s="1"/>
      <c r="T14" s="96"/>
    </row>
    <row r="15" spans="1:20" s="3" customFormat="1" ht="9.75" customHeight="1">
      <c r="A15" s="1"/>
      <c r="B15" s="76" t="s">
        <v>34</v>
      </c>
      <c r="C15" s="82" t="s">
        <v>38</v>
      </c>
      <c r="D15" s="103">
        <v>170982483.0437274</v>
      </c>
      <c r="E15" s="103">
        <v>173804208.59327579</v>
      </c>
      <c r="F15" s="103">
        <v>214203688.56309751</v>
      </c>
      <c r="G15" s="103">
        <v>177321756.81812471</v>
      </c>
      <c r="H15" s="103">
        <v>199991027.10596859</v>
      </c>
      <c r="I15" s="103">
        <v>204005240.30183771</v>
      </c>
      <c r="J15" s="103">
        <v>175808503.23544991</v>
      </c>
      <c r="K15" s="103">
        <v>197319576.64178431</v>
      </c>
      <c r="L15" s="103">
        <v>189216492.60948989</v>
      </c>
      <c r="M15" s="103">
        <v>192631792.0983206</v>
      </c>
      <c r="N15" s="103">
        <v>187682122.35392341</v>
      </c>
      <c r="O15" s="103">
        <v>188643159.63224939</v>
      </c>
      <c r="P15" s="103">
        <f t="shared" si="0"/>
        <v>2271610050.9972491</v>
      </c>
      <c r="Q15" s="103">
        <f>P15/'Ingresos Brutos del Juego'!$P$42</f>
        <v>2407038.0342651191</v>
      </c>
      <c r="R15" s="18"/>
      <c r="S15" s="1"/>
      <c r="T15" s="96"/>
    </row>
    <row r="16" spans="1:20" s="3" customFormat="1" ht="9.75" customHeight="1">
      <c r="A16" s="1"/>
      <c r="B16" s="75" t="s">
        <v>70</v>
      </c>
      <c r="C16" s="83" t="s">
        <v>71</v>
      </c>
      <c r="D16" s="83">
        <v>65908564.537935346</v>
      </c>
      <c r="E16" s="83">
        <v>85236043.529497609</v>
      </c>
      <c r="F16" s="83">
        <v>88683233.109361172</v>
      </c>
      <c r="G16" s="83">
        <v>75472820.000120893</v>
      </c>
      <c r="H16" s="83">
        <v>76708966.554734185</v>
      </c>
      <c r="I16" s="83">
        <v>79937483.193364054</v>
      </c>
      <c r="J16" s="83">
        <v>72988709.075749606</v>
      </c>
      <c r="K16" s="83">
        <v>73308337.983324796</v>
      </c>
      <c r="L16" s="83">
        <v>76386087.226973757</v>
      </c>
      <c r="M16" s="83">
        <v>71159457.311038867</v>
      </c>
      <c r="N16" s="83">
        <v>81099057.647180021</v>
      </c>
      <c r="O16" s="83">
        <v>90523349.579956442</v>
      </c>
      <c r="P16" s="83">
        <f t="shared" si="0"/>
        <v>937412109.7492367</v>
      </c>
      <c r="Q16" s="83">
        <f>P16/'Ingresos Brutos del Juego'!$P$42</f>
        <v>993298.38805588777</v>
      </c>
      <c r="R16" s="18"/>
      <c r="S16" s="1"/>
      <c r="T16" s="96"/>
    </row>
    <row r="17" spans="1:20" s="3" customFormat="1" ht="9.75" customHeight="1">
      <c r="A17" s="1"/>
      <c r="B17" s="76" t="s">
        <v>92</v>
      </c>
      <c r="C17" s="82" t="s">
        <v>61</v>
      </c>
      <c r="D17" s="103">
        <v>585613635.63055575</v>
      </c>
      <c r="E17" s="103">
        <v>574882232.1011827</v>
      </c>
      <c r="F17" s="103">
        <v>469623855.63054729</v>
      </c>
      <c r="G17" s="103">
        <v>399716487.73136443</v>
      </c>
      <c r="H17" s="103">
        <v>431811085.21043408</v>
      </c>
      <c r="I17" s="103">
        <v>409751906.72298658</v>
      </c>
      <c r="J17" s="103">
        <v>456146800.67255378</v>
      </c>
      <c r="K17" s="103">
        <v>419265482.85746181</v>
      </c>
      <c r="L17" s="103">
        <v>459690745.7146253</v>
      </c>
      <c r="M17" s="103">
        <v>408225831.09283799</v>
      </c>
      <c r="N17" s="103">
        <v>394066653.44579321</v>
      </c>
      <c r="O17" s="103">
        <v>390980186.21881068</v>
      </c>
      <c r="P17" s="103">
        <f t="shared" si="0"/>
        <v>5399774903.0291548</v>
      </c>
      <c r="Q17" s="103">
        <f>P17/'Ingresos Brutos del Juego'!$P$42</f>
        <v>5721696.6276212167</v>
      </c>
      <c r="R17" s="18"/>
      <c r="S17" s="1"/>
      <c r="T17" s="96"/>
    </row>
    <row r="18" spans="1:20" s="3" customFormat="1" ht="9.75" customHeight="1">
      <c r="A18" s="1"/>
      <c r="B18" s="75" t="s">
        <v>11</v>
      </c>
      <c r="C18" s="83" t="s">
        <v>39</v>
      </c>
      <c r="D18" s="83">
        <v>170947957.15980211</v>
      </c>
      <c r="E18" s="83">
        <v>179982505.14971921</v>
      </c>
      <c r="F18" s="83">
        <v>181991636.10766751</v>
      </c>
      <c r="G18" s="83">
        <v>143783153.15304351</v>
      </c>
      <c r="H18" s="83">
        <v>139697330.7848261</v>
      </c>
      <c r="I18" s="83">
        <v>125480804.7271857</v>
      </c>
      <c r="J18" s="83">
        <v>149558982.75430119</v>
      </c>
      <c r="K18" s="83">
        <v>135032638.77896619</v>
      </c>
      <c r="L18" s="83">
        <v>154185892.27073941</v>
      </c>
      <c r="M18" s="83">
        <v>141489233.4225356</v>
      </c>
      <c r="N18" s="83">
        <v>140267652.69077829</v>
      </c>
      <c r="O18" s="83">
        <v>116049558.5719817</v>
      </c>
      <c r="P18" s="83">
        <f t="shared" si="0"/>
        <v>1778467345.5715466</v>
      </c>
      <c r="Q18" s="83">
        <f>P18/'Ingresos Brutos del Juego'!$P$42</f>
        <v>1884495.334756037</v>
      </c>
      <c r="R18" s="18"/>
      <c r="S18" s="1"/>
      <c r="T18" s="96"/>
    </row>
    <row r="19" spans="1:20" s="3" customFormat="1" ht="9.75" customHeight="1">
      <c r="A19" s="1"/>
      <c r="B19" s="76" t="s">
        <v>93</v>
      </c>
      <c r="C19" s="82" t="s">
        <v>62</v>
      </c>
      <c r="D19" s="103">
        <v>1008709690.084663</v>
      </c>
      <c r="E19" s="103">
        <v>781611439.32825565</v>
      </c>
      <c r="F19" s="103">
        <v>946529310.08457553</v>
      </c>
      <c r="G19" s="103">
        <v>781935019.49623752</v>
      </c>
      <c r="H19" s="103">
        <v>805223137.81558478</v>
      </c>
      <c r="I19" s="103">
        <v>749349500.33659065</v>
      </c>
      <c r="J19" s="103">
        <v>842955761.17702162</v>
      </c>
      <c r="K19" s="103">
        <v>797602149.91648543</v>
      </c>
      <c r="L19" s="103">
        <v>805803566.89122128</v>
      </c>
      <c r="M19" s="103">
        <v>710549641.00899076</v>
      </c>
      <c r="N19" s="103">
        <v>747813815.63076591</v>
      </c>
      <c r="O19" s="103">
        <v>744551440.33663011</v>
      </c>
      <c r="P19" s="103">
        <f t="shared" si="0"/>
        <v>9722634472.1070232</v>
      </c>
      <c r="Q19" s="103">
        <f>P19/'Ingresos Brutos del Juego'!$P$42</f>
        <v>10302274.792869858</v>
      </c>
      <c r="R19" s="18"/>
      <c r="S19" s="1"/>
      <c r="T19" s="96"/>
    </row>
    <row r="20" spans="1:20" s="3" customFormat="1" ht="9.75" customHeight="1">
      <c r="A20" s="1"/>
      <c r="B20" s="75" t="s">
        <v>87</v>
      </c>
      <c r="C20" s="83" t="s">
        <v>40</v>
      </c>
      <c r="D20" s="83">
        <v>468264080.00044852</v>
      </c>
      <c r="E20" s="83">
        <v>603039387.05934</v>
      </c>
      <c r="F20" s="83">
        <v>563090669.0761416</v>
      </c>
      <c r="G20" s="83">
        <v>412431231.09290051</v>
      </c>
      <c r="H20" s="83">
        <v>780918649.74835622</v>
      </c>
      <c r="I20" s="83">
        <v>727715366.05083513</v>
      </c>
      <c r="J20" s="83">
        <v>616075398.99200714</v>
      </c>
      <c r="K20" s="83">
        <v>629977179.66427124</v>
      </c>
      <c r="L20" s="83">
        <v>474969021.51298112</v>
      </c>
      <c r="M20" s="83">
        <v>671259855.63083827</v>
      </c>
      <c r="N20" s="83">
        <v>461900360.67281008</v>
      </c>
      <c r="O20" s="83">
        <v>606047244.7063731</v>
      </c>
      <c r="P20" s="83">
        <f t="shared" si="0"/>
        <v>7015688444.207304</v>
      </c>
      <c r="Q20" s="83">
        <f>P20/'Ingresos Brutos del Juego'!$P$42</f>
        <v>7433947.0871542245</v>
      </c>
      <c r="R20" s="18"/>
      <c r="S20" s="1"/>
      <c r="T20" s="96"/>
    </row>
    <row r="21" spans="1:20" s="3" customFormat="1" ht="9.75" customHeight="1">
      <c r="A21" s="1"/>
      <c r="B21" s="76" t="s">
        <v>55</v>
      </c>
      <c r="C21" s="82" t="s">
        <v>41</v>
      </c>
      <c r="D21" s="103">
        <v>1478884482.4459491</v>
      </c>
      <c r="E21" s="103">
        <v>1471509604.5801001</v>
      </c>
      <c r="F21" s="103">
        <v>1511079181.8331561</v>
      </c>
      <c r="G21" s="103">
        <v>1594288299.274636</v>
      </c>
      <c r="H21" s="103">
        <v>1445182690.636121</v>
      </c>
      <c r="I21" s="103">
        <v>1479557588.9097421</v>
      </c>
      <c r="J21" s="103">
        <v>1518593873.767473</v>
      </c>
      <c r="K21" s="103">
        <v>1703707493.259371</v>
      </c>
      <c r="L21" s="103">
        <v>1531287152.1755509</v>
      </c>
      <c r="M21" s="103">
        <v>1594651055.5557771</v>
      </c>
      <c r="N21" s="103">
        <v>1266236249.089833</v>
      </c>
      <c r="O21" s="103">
        <v>1738596946.6056161</v>
      </c>
      <c r="P21" s="103">
        <f t="shared" si="0"/>
        <v>18333574618.133324</v>
      </c>
      <c r="Q21" s="103">
        <f>P21/'Ingresos Brutos del Juego'!$P$42</f>
        <v>19426578.690524537</v>
      </c>
      <c r="R21" s="18"/>
      <c r="S21" s="1"/>
      <c r="T21" s="96"/>
    </row>
    <row r="22" spans="1:20" s="3" customFormat="1" ht="9.75" customHeight="1">
      <c r="A22" s="1"/>
      <c r="B22" s="75" t="s">
        <v>1</v>
      </c>
      <c r="C22" s="83" t="s">
        <v>42</v>
      </c>
      <c r="D22" s="83">
        <v>102063554.93754371</v>
      </c>
      <c r="E22" s="83">
        <v>104419184.08672599</v>
      </c>
      <c r="F22" s="83">
        <v>109430054.6724592</v>
      </c>
      <c r="G22" s="83">
        <v>127699397.0016755</v>
      </c>
      <c r="H22" s="83">
        <v>108181691.5546257</v>
      </c>
      <c r="I22" s="83">
        <v>110528225.49481399</v>
      </c>
      <c r="J22" s="83">
        <v>111682407.3374851</v>
      </c>
      <c r="K22" s="83">
        <v>119796609.4725998</v>
      </c>
      <c r="L22" s="83">
        <v>106882248.27513149</v>
      </c>
      <c r="M22" s="83">
        <v>108074809.7495143</v>
      </c>
      <c r="N22" s="83">
        <v>76350247.159605801</v>
      </c>
      <c r="O22" s="83">
        <v>102977159.6238275</v>
      </c>
      <c r="P22" s="83">
        <f t="shared" si="0"/>
        <v>1288085589.366008</v>
      </c>
      <c r="Q22" s="83">
        <f>P22/'Ingresos Brutos del Juego'!$P$42</f>
        <v>1364878.1856866938</v>
      </c>
      <c r="R22" s="18"/>
      <c r="S22" s="1"/>
      <c r="T22" s="96"/>
    </row>
    <row r="23" spans="1:20" s="3" customFormat="1" ht="9.75" customHeight="1">
      <c r="A23" s="1"/>
      <c r="B23" s="76" t="s">
        <v>2</v>
      </c>
      <c r="C23" s="82" t="s">
        <v>43</v>
      </c>
      <c r="D23" s="103">
        <v>121742695.46722689</v>
      </c>
      <c r="E23" s="103">
        <v>134417837.17815131</v>
      </c>
      <c r="F23" s="103">
        <v>144338885.41008401</v>
      </c>
      <c r="G23" s="103">
        <v>156944003.59579831</v>
      </c>
      <c r="H23" s="103">
        <v>148749190.9842017</v>
      </c>
      <c r="I23" s="103">
        <v>135513680.40554619</v>
      </c>
      <c r="J23" s="103">
        <v>148581379.12638661</v>
      </c>
      <c r="K23" s="103">
        <v>143456377.1371429</v>
      </c>
      <c r="L23" s="103">
        <v>147026146.04218489</v>
      </c>
      <c r="M23" s="103">
        <v>146369940.05428571</v>
      </c>
      <c r="N23" s="103">
        <v>133466660.83815131</v>
      </c>
      <c r="O23" s="103">
        <v>138216786.94840339</v>
      </c>
      <c r="P23" s="103">
        <f t="shared" si="0"/>
        <v>1698823583.1875632</v>
      </c>
      <c r="Q23" s="103">
        <f>P23/'Ingresos Brutos del Juego'!$P$42</f>
        <v>1800103.4008648915</v>
      </c>
      <c r="R23" s="18"/>
      <c r="S23" s="1"/>
      <c r="T23" s="96"/>
    </row>
    <row r="24" spans="1:20" s="3" customFormat="1" ht="9.75" customHeight="1">
      <c r="A24" s="1"/>
      <c r="B24" s="75" t="s">
        <v>85</v>
      </c>
      <c r="C24" s="83" t="s">
        <v>86</v>
      </c>
      <c r="D24" s="83">
        <v>163326488.7480289</v>
      </c>
      <c r="E24" s="83">
        <v>138246132.73625749</v>
      </c>
      <c r="F24" s="83">
        <v>153423299.11777741</v>
      </c>
      <c r="G24" s="83">
        <v>173961167.73119989</v>
      </c>
      <c r="H24" s="83">
        <v>158094078.5194467</v>
      </c>
      <c r="I24" s="83">
        <v>175587331.43203509</v>
      </c>
      <c r="J24" s="83">
        <v>140863865.11273161</v>
      </c>
      <c r="K24" s="83">
        <v>174855585.99342361</v>
      </c>
      <c r="L24" s="83">
        <v>142447035.3429392</v>
      </c>
      <c r="M24" s="83">
        <v>138952657.63369539</v>
      </c>
      <c r="N24" s="83">
        <v>157145599.2858001</v>
      </c>
      <c r="O24" s="83">
        <v>146385888.7765913</v>
      </c>
      <c r="P24" s="83">
        <f t="shared" si="0"/>
        <v>1863289130.4299269</v>
      </c>
      <c r="Q24" s="83">
        <f>P24/'Ingresos Brutos del Juego'!$P$42</f>
        <v>1974373.9924942977</v>
      </c>
      <c r="R24" s="18"/>
      <c r="S24" s="1"/>
      <c r="T24" s="96"/>
    </row>
    <row r="25" spans="1:20" s="3" customFormat="1" ht="9.75" customHeight="1">
      <c r="A25" s="1"/>
      <c r="B25" s="76" t="s">
        <v>56</v>
      </c>
      <c r="C25" s="82" t="s">
        <v>44</v>
      </c>
      <c r="D25" s="103">
        <v>574733053.28745341</v>
      </c>
      <c r="E25" s="103">
        <v>558416636.2991854</v>
      </c>
      <c r="F25" s="103">
        <v>641289058.00275874</v>
      </c>
      <c r="G25" s="103">
        <v>617282742.4054395</v>
      </c>
      <c r="H25" s="103">
        <v>662687338.78104973</v>
      </c>
      <c r="I25" s="103">
        <v>643972403.57228363</v>
      </c>
      <c r="J25" s="103">
        <v>673950625.02892995</v>
      </c>
      <c r="K25" s="103">
        <v>717883496.25501251</v>
      </c>
      <c r="L25" s="103">
        <v>610613425.43922317</v>
      </c>
      <c r="M25" s="103">
        <v>647996499.15147626</v>
      </c>
      <c r="N25" s="103">
        <v>592648742.67571294</v>
      </c>
      <c r="O25" s="103">
        <v>631740708.75926828</v>
      </c>
      <c r="P25" s="103">
        <f t="shared" si="0"/>
        <v>7573214729.657793</v>
      </c>
      <c r="Q25" s="103">
        <f>P25/'Ingresos Brutos del Juego'!$P$42</f>
        <v>8024711.7624525838</v>
      </c>
      <c r="R25" s="18"/>
      <c r="S25" s="1"/>
      <c r="T25" s="96"/>
    </row>
    <row r="26" spans="1:20" s="3" customFormat="1" ht="9.75" customHeight="1">
      <c r="A26" s="1"/>
      <c r="B26" s="75" t="s">
        <v>4</v>
      </c>
      <c r="C26" s="83" t="s">
        <v>109</v>
      </c>
      <c r="D26" s="83">
        <v>79751626.218561575</v>
      </c>
      <c r="E26" s="83">
        <v>85818124.874056682</v>
      </c>
      <c r="F26" s="83">
        <v>99294370.756419688</v>
      </c>
      <c r="G26" s="83">
        <v>112079538.1513681</v>
      </c>
      <c r="H26" s="83">
        <v>80043279.327831835</v>
      </c>
      <c r="I26" s="83">
        <v>92784272.941291556</v>
      </c>
      <c r="J26" s="83">
        <v>89163778.655565262</v>
      </c>
      <c r="K26" s="83">
        <v>92975641.512712613</v>
      </c>
      <c r="L26" s="83">
        <v>89250146.554748029</v>
      </c>
      <c r="M26" s="83">
        <v>90786309.24389869</v>
      </c>
      <c r="N26" s="83">
        <v>94542213.277475715</v>
      </c>
      <c r="O26" s="83">
        <v>92124316.63883546</v>
      </c>
      <c r="P26" s="83">
        <f t="shared" si="0"/>
        <v>1098613618.1527653</v>
      </c>
      <c r="Q26" s="83">
        <f>P26/'Ingresos Brutos del Juego'!$P$42</f>
        <v>1164110.3466215136</v>
      </c>
      <c r="R26" s="18"/>
      <c r="S26" s="1"/>
      <c r="T26" s="96"/>
    </row>
    <row r="27" spans="1:20" s="3" customFormat="1" ht="9.75" customHeight="1">
      <c r="A27" s="1"/>
      <c r="B27" s="76" t="s">
        <v>5</v>
      </c>
      <c r="C27" s="82" t="s">
        <v>46</v>
      </c>
      <c r="D27" s="103">
        <v>305073101.58668822</v>
      </c>
      <c r="E27" s="103">
        <v>324432833.11275119</v>
      </c>
      <c r="F27" s="103">
        <v>355025457.21189523</v>
      </c>
      <c r="G27" s="103">
        <v>347177351.51105958</v>
      </c>
      <c r="H27" s="103">
        <v>356637027.13122702</v>
      </c>
      <c r="I27" s="103">
        <v>327805151.30937737</v>
      </c>
      <c r="J27" s="103">
        <v>338104528.45728248</v>
      </c>
      <c r="K27" s="103">
        <v>358668088.16992289</v>
      </c>
      <c r="L27" s="103">
        <v>343326944.84384191</v>
      </c>
      <c r="M27" s="103">
        <v>339629291.68248862</v>
      </c>
      <c r="N27" s="103">
        <v>319101773.95981508</v>
      </c>
      <c r="O27" s="103">
        <v>330660861.54971522</v>
      </c>
      <c r="P27" s="103">
        <f t="shared" si="0"/>
        <v>4045642410.5260644</v>
      </c>
      <c r="Q27" s="103">
        <f>P27/'Ingresos Brutos del Juego'!$P$42</f>
        <v>4286833.9796688315</v>
      </c>
      <c r="R27" s="18"/>
      <c r="S27" s="1"/>
      <c r="T27" s="96"/>
    </row>
    <row r="28" spans="1:20" s="3" customFormat="1" ht="9.75" customHeight="1">
      <c r="A28" s="1"/>
      <c r="B28" s="75" t="s">
        <v>94</v>
      </c>
      <c r="C28" s="83" t="s">
        <v>63</v>
      </c>
      <c r="D28" s="83">
        <v>378382232.94143653</v>
      </c>
      <c r="E28" s="83">
        <v>473180168.73979521</v>
      </c>
      <c r="F28" s="83">
        <v>229887342.18497059</v>
      </c>
      <c r="G28" s="83">
        <v>134096363.5294916</v>
      </c>
      <c r="H28" s="83">
        <v>148653764.87403819</v>
      </c>
      <c r="I28" s="83">
        <v>165880892.6051431</v>
      </c>
      <c r="J28" s="83">
        <v>163717089.24379671</v>
      </c>
      <c r="K28" s="83">
        <v>131431131.0925533</v>
      </c>
      <c r="L28" s="83">
        <v>215642326.55476299</v>
      </c>
      <c r="M28" s="83">
        <v>154652869.07573479</v>
      </c>
      <c r="N28" s="83">
        <v>158472962.1849663</v>
      </c>
      <c r="O28" s="83">
        <v>161970828.90768301</v>
      </c>
      <c r="P28" s="83">
        <f t="shared" si="0"/>
        <v>2515967971.9343719</v>
      </c>
      <c r="Q28" s="83">
        <f>P28/'Ingresos Brutos del Juego'!$P$42</f>
        <v>2665963.9927109312</v>
      </c>
      <c r="R28" s="18"/>
      <c r="S28" s="1"/>
      <c r="T28" s="96"/>
    </row>
    <row r="29" spans="1:20" s="3" customFormat="1" ht="9.75" customHeight="1">
      <c r="A29" s="1"/>
      <c r="B29" s="76" t="s">
        <v>6</v>
      </c>
      <c r="C29" s="82" t="s">
        <v>47</v>
      </c>
      <c r="D29" s="103">
        <v>203620703.79491451</v>
      </c>
      <c r="E29" s="103">
        <v>220689676.37915581</v>
      </c>
      <c r="F29" s="103">
        <v>224622437.17160481</v>
      </c>
      <c r="G29" s="103">
        <v>220537354.32614809</v>
      </c>
      <c r="H29" s="103">
        <v>190772224.63876301</v>
      </c>
      <c r="I29" s="103">
        <v>189799777.255564</v>
      </c>
      <c r="J29" s="103">
        <v>191749280.92949751</v>
      </c>
      <c r="K29" s="103">
        <v>197280861.1715377</v>
      </c>
      <c r="L29" s="103">
        <v>177776972.16816241</v>
      </c>
      <c r="M29" s="103">
        <v>190995058.49758911</v>
      </c>
      <c r="N29" s="103">
        <v>184108002.70093551</v>
      </c>
      <c r="O29" s="103">
        <v>185357909.6471636</v>
      </c>
      <c r="P29" s="103">
        <f t="shared" si="0"/>
        <v>2377310258.6810355</v>
      </c>
      <c r="Q29" s="103">
        <f>P29/'Ingresos Brutos del Juego'!$P$42</f>
        <v>2519039.8366928296</v>
      </c>
      <c r="R29" s="18"/>
      <c r="S29" s="1"/>
      <c r="T29" s="96"/>
    </row>
    <row r="30" spans="1:20" s="3" customFormat="1" ht="9.75" customHeight="1">
      <c r="A30" s="1"/>
      <c r="B30" s="75" t="s">
        <v>57</v>
      </c>
      <c r="C30" s="83" t="s">
        <v>48</v>
      </c>
      <c r="D30" s="83">
        <v>162790214.7328769</v>
      </c>
      <c r="E30" s="83">
        <v>151412042.73788941</v>
      </c>
      <c r="F30" s="83">
        <v>171330396.65555939</v>
      </c>
      <c r="G30" s="83">
        <v>152857411.52008179</v>
      </c>
      <c r="H30" s="83">
        <v>162811477.6000874</v>
      </c>
      <c r="I30" s="83">
        <v>158927821.44008109</v>
      </c>
      <c r="J30" s="83">
        <v>153745200.32007411</v>
      </c>
      <c r="K30" s="83">
        <v>160180607.68008339</v>
      </c>
      <c r="L30" s="83">
        <v>161873399.36009741</v>
      </c>
      <c r="M30" s="83">
        <v>150354569.44009709</v>
      </c>
      <c r="N30" s="83">
        <v>157866927.3600969</v>
      </c>
      <c r="O30" s="83">
        <v>166330896.80009109</v>
      </c>
      <c r="P30" s="83">
        <f t="shared" si="0"/>
        <v>1910480965.6471162</v>
      </c>
      <c r="Q30" s="83">
        <f>P30/'Ingresos Brutos del Juego'!$P$42</f>
        <v>2024379.2925785612</v>
      </c>
      <c r="R30" s="18"/>
      <c r="S30" s="1"/>
      <c r="T30" s="96"/>
    </row>
    <row r="31" spans="1:20" s="3" customFormat="1" ht="9.75" customHeight="1">
      <c r="A31" s="1"/>
      <c r="B31" s="76" t="s">
        <v>52</v>
      </c>
      <c r="C31" s="82" t="s">
        <v>53</v>
      </c>
      <c r="D31" s="103">
        <v>67394731.764761612</v>
      </c>
      <c r="E31" s="103">
        <v>67248074.621921048</v>
      </c>
      <c r="F31" s="103">
        <v>78872372.605103955</v>
      </c>
      <c r="G31" s="103">
        <v>59795303.865603201</v>
      </c>
      <c r="H31" s="103">
        <v>67897640.168143883</v>
      </c>
      <c r="I31" s="103">
        <v>64733805.042101137</v>
      </c>
      <c r="J31" s="103">
        <v>62437571.596706353</v>
      </c>
      <c r="K31" s="103">
        <v>66501494.789993942</v>
      </c>
      <c r="L31" s="103">
        <v>69615335.294185504</v>
      </c>
      <c r="M31" s="103">
        <v>60373557.479084983</v>
      </c>
      <c r="N31" s="103">
        <v>58484727.563108496</v>
      </c>
      <c r="O31" s="103">
        <v>59074455.294202298</v>
      </c>
      <c r="P31" s="103">
        <f t="shared" si="0"/>
        <v>782429070.08491635</v>
      </c>
      <c r="Q31" s="103">
        <f>P31/'Ingresos Brutos del Juego'!$P$42</f>
        <v>829075.62853152864</v>
      </c>
      <c r="R31" s="18"/>
      <c r="S31" s="1"/>
      <c r="T31" s="96"/>
    </row>
    <row r="32" spans="1:20" s="3" customFormat="1" ht="9.75" customHeight="1">
      <c r="A32" s="1"/>
      <c r="B32" s="75" t="s">
        <v>50</v>
      </c>
      <c r="C32" s="83" t="s">
        <v>51</v>
      </c>
      <c r="D32" s="83">
        <v>62373729.075678498</v>
      </c>
      <c r="E32" s="83">
        <v>56787983.025264077</v>
      </c>
      <c r="F32" s="83">
        <v>68696618.991652369</v>
      </c>
      <c r="G32" s="83">
        <v>58673832.773172557</v>
      </c>
      <c r="H32" s="83">
        <v>68122511.596697286</v>
      </c>
      <c r="I32" s="83">
        <v>62004582.521050848</v>
      </c>
      <c r="J32" s="83">
        <v>67776061.008456573</v>
      </c>
      <c r="K32" s="83">
        <v>62915643.865601718</v>
      </c>
      <c r="L32" s="83">
        <v>67198983.865607664</v>
      </c>
      <c r="M32" s="83">
        <v>72122376.806777954</v>
      </c>
      <c r="N32" s="83">
        <v>63921251.932849698</v>
      </c>
      <c r="O32" s="83">
        <v>72948850.084071934</v>
      </c>
      <c r="P32" s="83">
        <f t="shared" si="0"/>
        <v>783542425.5468812</v>
      </c>
      <c r="Q32" s="83">
        <f>P32/'Ingresos Brutos del Juego'!$P$42</f>
        <v>830255.35959559469</v>
      </c>
      <c r="R32" s="18"/>
      <c r="S32" s="1"/>
      <c r="T32" s="96"/>
    </row>
    <row r="33" spans="1:20" s="3" customFormat="1" ht="9.75" customHeight="1">
      <c r="A33" s="1"/>
      <c r="B33" s="76" t="s">
        <v>7</v>
      </c>
      <c r="C33" s="82" t="s">
        <v>49</v>
      </c>
      <c r="D33" s="103">
        <v>295006541.93735367</v>
      </c>
      <c r="E33" s="103">
        <v>295719079.56022799</v>
      </c>
      <c r="F33" s="103">
        <v>296775173.38880032</v>
      </c>
      <c r="G33" s="103">
        <v>286888834.63498652</v>
      </c>
      <c r="H33" s="103">
        <v>284520376.33082771</v>
      </c>
      <c r="I33" s="103">
        <v>272210808.60307312</v>
      </c>
      <c r="J33" s="103">
        <v>261544342.1067605</v>
      </c>
      <c r="K33" s="103">
        <v>289727008.39590091</v>
      </c>
      <c r="L33" s="103">
        <v>287627167.20525068</v>
      </c>
      <c r="M33" s="103">
        <v>295925140.31084538</v>
      </c>
      <c r="N33" s="103">
        <v>254915629.2991091</v>
      </c>
      <c r="O33" s="103">
        <v>268337853.03449959</v>
      </c>
      <c r="P33" s="103">
        <f t="shared" si="0"/>
        <v>3389197954.8076353</v>
      </c>
      <c r="Q33" s="103">
        <f>P33/'Ingresos Brutos del Juego'!$P$42</f>
        <v>3591253.868283492</v>
      </c>
      <c r="R33" s="18"/>
      <c r="S33" s="1"/>
      <c r="T33" s="96"/>
    </row>
    <row r="34" spans="1:20" s="3" customFormat="1" ht="9">
      <c r="A34" s="1"/>
      <c r="B34" s="43" t="s">
        <v>0</v>
      </c>
      <c r="C34" s="43"/>
      <c r="D34" s="43">
        <f t="shared" ref="D34:I34" si="1">SUM(D12:D33)</f>
        <v>7294057019.241766</v>
      </c>
      <c r="E34" s="43">
        <f t="shared" si="1"/>
        <v>7277728353.4666262</v>
      </c>
      <c r="F34" s="43">
        <f t="shared" si="1"/>
        <v>7448760146.3172979</v>
      </c>
      <c r="G34" s="43">
        <f t="shared" si="1"/>
        <v>6890462037.8669538</v>
      </c>
      <c r="H34" s="43">
        <f t="shared" si="1"/>
        <v>7201932073.4628468</v>
      </c>
      <c r="I34" s="43">
        <f t="shared" si="1"/>
        <v>6954155949.0252962</v>
      </c>
      <c r="J34" s="43">
        <f t="shared" ref="J34:O34" si="2">SUM(J12:J33)</f>
        <v>7079118590.835968</v>
      </c>
      <c r="K34" s="43">
        <f t="shared" si="2"/>
        <v>7394338235.8221607</v>
      </c>
      <c r="L34" s="43">
        <f t="shared" si="2"/>
        <v>6971539590.0492191</v>
      </c>
      <c r="M34" s="43">
        <f t="shared" si="2"/>
        <v>7063675410.2869453</v>
      </c>
      <c r="N34" s="43">
        <f t="shared" si="2"/>
        <v>6358986880.8065166</v>
      </c>
      <c r="O34" s="43">
        <f t="shared" si="2"/>
        <v>7181826107.2597513</v>
      </c>
      <c r="P34" s="43">
        <f>SUM(P12:P33)</f>
        <v>85116580394.441315</v>
      </c>
      <c r="Q34" s="43"/>
      <c r="R34" s="18"/>
      <c r="S34" s="1"/>
      <c r="T34" s="1"/>
    </row>
    <row r="35" spans="1:20" s="3" customFormat="1" ht="14.25" customHeight="1">
      <c r="A35" s="1"/>
      <c r="B35" s="43" t="s">
        <v>106</v>
      </c>
      <c r="C35" s="43"/>
      <c r="D35" s="43">
        <f>D34/'Ingresos Brutos del Juego'!D42</f>
        <v>8033190.9153644489</v>
      </c>
      <c r="E35" s="43">
        <f>E34/'Ingresos Brutos del Juego'!E42</f>
        <v>7553898.8971462939</v>
      </c>
      <c r="F35" s="43">
        <f>F34/'Ingresos Brutos del Juego'!F42</f>
        <v>7695556.6480192766</v>
      </c>
      <c r="G35" s="43">
        <f>G34/'Ingresos Brutos del Juego'!G42</f>
        <v>7176518.0472295228</v>
      </c>
      <c r="H35" s="43">
        <f>H34/'Ingresos Brutos del Juego'!H42</f>
        <v>7846267.5659812251</v>
      </c>
      <c r="I35" s="43">
        <f>I34/'Ingresos Brutos del Juego'!I42</f>
        <v>7509238.8875964237</v>
      </c>
      <c r="J35" s="43">
        <f>J34/'Ingresos Brutos del Juego'!J42</f>
        <v>7550576.5933230603</v>
      </c>
      <c r="K35" s="43">
        <f>K34/'Ingresos Brutos del Juego'!K42</f>
        <v>7951756.3564062379</v>
      </c>
      <c r="L35" s="43">
        <f>L34/'Ingresos Brutos del Juego'!L42</f>
        <v>7526953.4879230615</v>
      </c>
      <c r="M35" s="43">
        <f>M34/'Ingresos Brutos del Juego'!M42</f>
        <v>7564360.4269465366</v>
      </c>
      <c r="N35" s="43">
        <f>N34/'Ingresos Brutos del Juego'!N42</f>
        <v>6544860.9312541336</v>
      </c>
      <c r="O35" s="43">
        <f>O34/'Ingresos Brutos del Juego'!O42</f>
        <v>7311234.9661607975</v>
      </c>
      <c r="P35" s="43">
        <f>P34/'Ingresos Brutos del Juego'!P42</f>
        <v>90191028.282368302</v>
      </c>
      <c r="Q35" s="43">
        <f>SUM(Q12:Q33)</f>
        <v>90191028.282368332</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7" t="s">
        <v>21</v>
      </c>
      <c r="C37" s="128"/>
      <c r="D37" s="129"/>
      <c r="E37" s="129"/>
      <c r="F37" s="129"/>
      <c r="G37" s="129"/>
      <c r="H37" s="129"/>
      <c r="I37" s="129"/>
      <c r="J37" s="129"/>
      <c r="K37" s="129"/>
      <c r="L37" s="129"/>
      <c r="M37" s="129"/>
      <c r="N37" s="129"/>
      <c r="O37" s="129"/>
      <c r="P37" s="129"/>
      <c r="Q37" s="130"/>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4" t="s">
        <v>103</v>
      </c>
      <c r="Q38" s="56" t="s">
        <v>10</v>
      </c>
      <c r="R38" s="19"/>
    </row>
    <row r="39" spans="1:20" s="1" customFormat="1" ht="22.5" customHeight="1">
      <c r="B39" s="120" t="s">
        <v>82</v>
      </c>
      <c r="C39" s="121"/>
      <c r="D39" s="121"/>
      <c r="E39" s="121"/>
      <c r="F39" s="121"/>
      <c r="G39" s="121"/>
      <c r="H39" s="121"/>
      <c r="I39" s="121"/>
      <c r="J39" s="121"/>
      <c r="K39" s="121"/>
      <c r="L39" s="121"/>
      <c r="M39" s="121"/>
      <c r="N39" s="121"/>
      <c r="O39" s="121"/>
      <c r="P39" s="121"/>
      <c r="Q39" s="122"/>
      <c r="R39" s="19"/>
    </row>
    <row r="40" spans="1:20" s="1" customFormat="1" ht="9">
      <c r="B40" s="75" t="s">
        <v>84</v>
      </c>
      <c r="C40" s="83" t="s">
        <v>58</v>
      </c>
      <c r="D40" s="83">
        <v>180050701.73116511</v>
      </c>
      <c r="E40" s="83">
        <v>173007254.36142489</v>
      </c>
      <c r="F40" s="83">
        <v>172031915.8656612</v>
      </c>
      <c r="G40" s="83">
        <v>176860515.35304871</v>
      </c>
      <c r="H40" s="83">
        <v>175197692.19339311</v>
      </c>
      <c r="I40" s="83">
        <v>163821880.9497214</v>
      </c>
      <c r="J40" s="83">
        <v>188518955.58836621</v>
      </c>
      <c r="K40" s="83">
        <v>179115461.53788391</v>
      </c>
      <c r="L40" s="83">
        <v>164791906.78999951</v>
      </c>
      <c r="M40" s="83">
        <v>165280722.8235912</v>
      </c>
      <c r="N40" s="83">
        <v>176774681.49587151</v>
      </c>
      <c r="O40" s="83">
        <v>175902257.85725129</v>
      </c>
      <c r="P40" s="83">
        <f>SUM(D40:O40)</f>
        <v>2091353946.5473781</v>
      </c>
      <c r="Q40" s="83">
        <f>P40/'Ingresos Brutos del Juego'!$P$42</f>
        <v>2216035.4899997297</v>
      </c>
      <c r="R40" s="19"/>
    </row>
    <row r="41" spans="1:20" s="1" customFormat="1" ht="9">
      <c r="B41" s="74" t="s">
        <v>54</v>
      </c>
      <c r="C41" s="82" t="s">
        <v>36</v>
      </c>
      <c r="D41" s="103">
        <v>143593386.45398611</v>
      </c>
      <c r="E41" s="103">
        <v>132388029.9582243</v>
      </c>
      <c r="F41" s="103">
        <v>177266149.38681111</v>
      </c>
      <c r="G41" s="103">
        <v>165151559.5464372</v>
      </c>
      <c r="H41" s="103">
        <v>166393419.823737</v>
      </c>
      <c r="I41" s="103">
        <v>160404440.0422295</v>
      </c>
      <c r="J41" s="103">
        <v>155507578.6641289</v>
      </c>
      <c r="K41" s="103">
        <v>171063282.13473329</v>
      </c>
      <c r="L41" s="103">
        <v>158414269.55485851</v>
      </c>
      <c r="M41" s="103">
        <v>169486913.60529491</v>
      </c>
      <c r="N41" s="103">
        <v>164778702.74817011</v>
      </c>
      <c r="O41" s="103">
        <v>177370844.01708239</v>
      </c>
      <c r="P41" s="103">
        <f t="shared" ref="P41:P61" si="3">SUM(D41:O41)</f>
        <v>1941818575.9356933</v>
      </c>
      <c r="Q41" s="103">
        <f>P41/'Ingresos Brutos del Juego'!$P$42</f>
        <v>2057585.1765877767</v>
      </c>
      <c r="R41" s="19"/>
    </row>
    <row r="42" spans="1:20" s="1" customFormat="1" ht="9">
      <c r="B42" s="75" t="s">
        <v>100</v>
      </c>
      <c r="C42" s="83" t="s">
        <v>37</v>
      </c>
      <c r="D42" s="83">
        <v>464854924.93324047</v>
      </c>
      <c r="E42" s="83">
        <v>452959997.76511198</v>
      </c>
      <c r="F42" s="83">
        <v>508019046.69787592</v>
      </c>
      <c r="G42" s="83">
        <v>474283411.48775381</v>
      </c>
      <c r="H42" s="83">
        <v>501039977.07599461</v>
      </c>
      <c r="I42" s="83">
        <v>417056564.26084518</v>
      </c>
      <c r="J42" s="83">
        <v>459019252.15999901</v>
      </c>
      <c r="K42" s="83">
        <v>527862078.77354079</v>
      </c>
      <c r="L42" s="83">
        <v>496062442.01711911</v>
      </c>
      <c r="M42" s="83">
        <v>500528924.49622881</v>
      </c>
      <c r="N42" s="83">
        <v>447545822.26935631</v>
      </c>
      <c r="O42" s="83">
        <v>551292926.83242846</v>
      </c>
      <c r="P42" s="83">
        <f t="shared" si="3"/>
        <v>5800525368.769495</v>
      </c>
      <c r="Q42" s="83">
        <f>P42/'Ingresos Brutos del Juego'!$P$42</f>
        <v>6146338.8820710881</v>
      </c>
      <c r="R42" s="19"/>
    </row>
    <row r="43" spans="1:20" s="3" customFormat="1" ht="9">
      <c r="A43" s="1"/>
      <c r="B43" s="76" t="s">
        <v>34</v>
      </c>
      <c r="C43" s="82" t="s">
        <v>38</v>
      </c>
      <c r="D43" s="103">
        <v>174284719.84070921</v>
      </c>
      <c r="E43" s="103">
        <v>177160942.2356351</v>
      </c>
      <c r="F43" s="103">
        <v>218340669.67268521</v>
      </c>
      <c r="G43" s="103">
        <v>179781930.60535589</v>
      </c>
      <c r="H43" s="103">
        <v>202765715.8491677</v>
      </c>
      <c r="I43" s="103">
        <v>206835622.5045312</v>
      </c>
      <c r="J43" s="103">
        <v>178247682.0423452</v>
      </c>
      <c r="K43" s="103">
        <v>200057201.50447711</v>
      </c>
      <c r="L43" s="103">
        <v>191841694.74814871</v>
      </c>
      <c r="M43" s="103">
        <v>195304378.32807311</v>
      </c>
      <c r="N43" s="103">
        <v>190286036.5381293</v>
      </c>
      <c r="O43" s="103">
        <v>191260407.31124529</v>
      </c>
      <c r="P43" s="103">
        <f t="shared" si="3"/>
        <v>2306167001.1805029</v>
      </c>
      <c r="Q43" s="103">
        <f>P43/'Ingresos Brutos del Juego'!$P$42</f>
        <v>2443655.1875493196</v>
      </c>
      <c r="R43" s="18"/>
      <c r="S43" s="1"/>
      <c r="T43" s="1"/>
    </row>
    <row r="44" spans="1:20" s="3" customFormat="1" ht="9">
      <c r="A44" s="1"/>
      <c r="B44" s="75" t="s">
        <v>70</v>
      </c>
      <c r="C44" s="83" t="s">
        <v>71</v>
      </c>
      <c r="D44" s="83">
        <v>62613136.311038584</v>
      </c>
      <c r="E44" s="83">
        <v>80974241.353022709</v>
      </c>
      <c r="F44" s="83">
        <v>84249071.453893095</v>
      </c>
      <c r="G44" s="83">
        <v>71699179.000114843</v>
      </c>
      <c r="H44" s="83">
        <v>72873518.226997465</v>
      </c>
      <c r="I44" s="83">
        <v>75940609.033695847</v>
      </c>
      <c r="J44" s="83">
        <v>69339273.621962115</v>
      </c>
      <c r="K44" s="83">
        <v>69642921.08415854</v>
      </c>
      <c r="L44" s="83">
        <v>72566782.865625054</v>
      </c>
      <c r="M44" s="83">
        <v>67601484.445486918</v>
      </c>
      <c r="N44" s="83">
        <v>77044104.764820993</v>
      </c>
      <c r="O44" s="83">
        <v>85997182.100958601</v>
      </c>
      <c r="P44" s="83">
        <f t="shared" si="3"/>
        <v>890541504.26177478</v>
      </c>
      <c r="Q44" s="83">
        <f>P44/'Ingresos Brutos del Juego'!$P$42</f>
        <v>943633.46865309332</v>
      </c>
      <c r="R44" s="18"/>
      <c r="S44" s="1"/>
      <c r="T44" s="1"/>
    </row>
    <row r="45" spans="1:20" s="3" customFormat="1" ht="9">
      <c r="A45" s="1"/>
      <c r="B45" s="76" t="s">
        <v>92</v>
      </c>
      <c r="C45" s="82" t="s">
        <v>61</v>
      </c>
      <c r="D45" s="103">
        <v>556332953.84902787</v>
      </c>
      <c r="E45" s="103">
        <v>546138120.49612343</v>
      </c>
      <c r="F45" s="103">
        <v>446142662.84901989</v>
      </c>
      <c r="G45" s="103">
        <v>379730663.34479612</v>
      </c>
      <c r="H45" s="103">
        <v>410220530.94991243</v>
      </c>
      <c r="I45" s="103">
        <v>389264311.38683718</v>
      </c>
      <c r="J45" s="103">
        <v>433339460.63892609</v>
      </c>
      <c r="K45" s="103">
        <v>398302208.71458858</v>
      </c>
      <c r="L45" s="103">
        <v>436706208.42889398</v>
      </c>
      <c r="M45" s="103">
        <v>387814539.53819609</v>
      </c>
      <c r="N45" s="103">
        <v>374363320.77350348</v>
      </c>
      <c r="O45" s="103">
        <v>371431176.90787011</v>
      </c>
      <c r="P45" s="103">
        <f t="shared" si="3"/>
        <v>5129786157.8776951</v>
      </c>
      <c r="Q45" s="103">
        <f>P45/'Ingresos Brutos del Juego'!$P$42</f>
        <v>5435611.7962401537</v>
      </c>
      <c r="R45" s="18"/>
      <c r="S45" s="1"/>
      <c r="T45" s="1"/>
    </row>
    <row r="46" spans="1:20" s="3" customFormat="1" ht="9">
      <c r="A46" s="1"/>
      <c r="B46" s="75" t="s">
        <v>11</v>
      </c>
      <c r="C46" s="83" t="s">
        <v>39</v>
      </c>
      <c r="D46" s="83">
        <v>164040968.99172929</v>
      </c>
      <c r="E46" s="83">
        <v>172710484.73962951</v>
      </c>
      <c r="F46" s="83">
        <v>174638438.6891759</v>
      </c>
      <c r="G46" s="83">
        <v>137973732.82362759</v>
      </c>
      <c r="H46" s="83">
        <v>136395132.8320502</v>
      </c>
      <c r="I46" s="83">
        <v>122514660.3194516</v>
      </c>
      <c r="J46" s="83">
        <v>146023672.78169179</v>
      </c>
      <c r="K46" s="83">
        <v>131840705.89929891</v>
      </c>
      <c r="L46" s="83">
        <v>150541210.33628201</v>
      </c>
      <c r="M46" s="83">
        <v>138144678.0590018</v>
      </c>
      <c r="N46" s="83">
        <v>136951973.33632001</v>
      </c>
      <c r="O46" s="83">
        <v>113306352.1514723</v>
      </c>
      <c r="P46" s="83">
        <f t="shared" si="3"/>
        <v>1725082010.9597309</v>
      </c>
      <c r="Q46" s="83">
        <f>P46/'Ingresos Brutos del Juego'!$P$42</f>
        <v>1827927.2935879687</v>
      </c>
      <c r="R46" s="18"/>
      <c r="S46" s="1"/>
      <c r="T46" s="1"/>
    </row>
    <row r="47" spans="1:20" s="3" customFormat="1" ht="9">
      <c r="A47" s="1"/>
      <c r="B47" s="76" t="s">
        <v>93</v>
      </c>
      <c r="C47" s="82" t="s">
        <v>62</v>
      </c>
      <c r="D47" s="103">
        <v>958274205.58042991</v>
      </c>
      <c r="E47" s="103">
        <v>742530867.36184287</v>
      </c>
      <c r="F47" s="103">
        <v>899202844.5803467</v>
      </c>
      <c r="G47" s="103">
        <v>742838268.5214256</v>
      </c>
      <c r="H47" s="103">
        <v>764961980.92480552</v>
      </c>
      <c r="I47" s="103">
        <v>711882025.31976104</v>
      </c>
      <c r="J47" s="103">
        <v>800807973.1181705</v>
      </c>
      <c r="K47" s="103">
        <v>757722042.42066109</v>
      </c>
      <c r="L47" s="103">
        <v>765513388.54666018</v>
      </c>
      <c r="M47" s="103">
        <v>675022158.95854104</v>
      </c>
      <c r="N47" s="103">
        <v>710423124.84922767</v>
      </c>
      <c r="O47" s="103">
        <v>707323868.31979847</v>
      </c>
      <c r="P47" s="103">
        <f t="shared" si="3"/>
        <v>9236502748.5016708</v>
      </c>
      <c r="Q47" s="103">
        <f>P47/'Ingresos Brutos del Juego'!$P$42</f>
        <v>9787161.0532263629</v>
      </c>
      <c r="R47" s="18"/>
      <c r="S47" s="1"/>
      <c r="T47" s="1"/>
    </row>
    <row r="48" spans="1:20" s="3" customFormat="1" ht="9">
      <c r="A48" s="1"/>
      <c r="B48" s="75" t="s">
        <v>87</v>
      </c>
      <c r="C48" s="83" t="s">
        <v>40</v>
      </c>
      <c r="D48" s="83">
        <v>444850876.00042611</v>
      </c>
      <c r="E48" s="83">
        <v>572887417.70637286</v>
      </c>
      <c r="F48" s="83">
        <v>534936135.62233442</v>
      </c>
      <c r="G48" s="83">
        <v>391809669.53825551</v>
      </c>
      <c r="H48" s="83">
        <v>741872717.26093829</v>
      </c>
      <c r="I48" s="83">
        <v>691329597.74829328</v>
      </c>
      <c r="J48" s="83">
        <v>585271629.04240668</v>
      </c>
      <c r="K48" s="83">
        <v>598478320.68105757</v>
      </c>
      <c r="L48" s="83">
        <v>451220570.43733197</v>
      </c>
      <c r="M48" s="83">
        <v>637696862.84929633</v>
      </c>
      <c r="N48" s="83">
        <v>438805342.63916957</v>
      </c>
      <c r="O48" s="83">
        <v>575744882.47105432</v>
      </c>
      <c r="P48" s="83">
        <f t="shared" si="3"/>
        <v>6664904021.9969378</v>
      </c>
      <c r="Q48" s="83">
        <f>P48/'Ingresos Brutos del Juego'!$P$42</f>
        <v>7062249.7327965125</v>
      </c>
      <c r="R48" s="18"/>
      <c r="S48" s="1"/>
      <c r="T48" s="1"/>
    </row>
    <row r="49" spans="1:20" s="3" customFormat="1" ht="9">
      <c r="A49" s="1"/>
      <c r="B49" s="76" t="s">
        <v>55</v>
      </c>
      <c r="C49" s="82" t="s">
        <v>41</v>
      </c>
      <c r="D49" s="103">
        <v>1443926267.5474319</v>
      </c>
      <c r="E49" s="103">
        <v>1436725718.757549</v>
      </c>
      <c r="F49" s="103">
        <v>1475359941.1526189</v>
      </c>
      <c r="G49" s="103">
        <v>1558203584.6820011</v>
      </c>
      <c r="H49" s="103">
        <v>1412472794.3460031</v>
      </c>
      <c r="I49" s="103">
        <v>1446069659.9426489</v>
      </c>
      <c r="J49" s="103">
        <v>1484222407.488786</v>
      </c>
      <c r="K49" s="103">
        <v>1665146212.547739</v>
      </c>
      <c r="L49" s="103">
        <v>1496628389.4719889</v>
      </c>
      <c r="M49" s="103">
        <v>1558558130.4300289</v>
      </c>
      <c r="N49" s="103">
        <v>1237576580.900557</v>
      </c>
      <c r="O49" s="103">
        <v>1699245986.9087811</v>
      </c>
      <c r="P49" s="103">
        <f t="shared" si="3"/>
        <v>17914135674.176132</v>
      </c>
      <c r="Q49" s="103">
        <f>P49/'Ingresos Brutos del Juego'!$P$42</f>
        <v>18982133.795277778</v>
      </c>
      <c r="R49" s="18"/>
      <c r="S49" s="1"/>
      <c r="T49" s="1"/>
    </row>
    <row r="50" spans="1:20" s="3" customFormat="1" ht="9">
      <c r="A50" s="1"/>
      <c r="B50" s="75" t="s">
        <v>1</v>
      </c>
      <c r="C50" s="83" t="s">
        <v>42</v>
      </c>
      <c r="D50" s="83">
        <v>98637209.756527528</v>
      </c>
      <c r="E50" s="83">
        <v>100913758.7816782</v>
      </c>
      <c r="F50" s="83">
        <v>105756410.92455371</v>
      </c>
      <c r="G50" s="83">
        <v>124937618.0757896</v>
      </c>
      <c r="H50" s="83">
        <v>105842025.7228573</v>
      </c>
      <c r="I50" s="83">
        <v>108137810.73128051</v>
      </c>
      <c r="J50" s="83">
        <v>109267030.8657167</v>
      </c>
      <c r="K50" s="83">
        <v>117205745.622008</v>
      </c>
      <c r="L50" s="83">
        <v>104570685.7480689</v>
      </c>
      <c r="M50" s="83">
        <v>105737455.4706886</v>
      </c>
      <c r="N50" s="83">
        <v>74699005.974897519</v>
      </c>
      <c r="O50" s="83">
        <v>100750053.18500119</v>
      </c>
      <c r="P50" s="83">
        <f t="shared" si="3"/>
        <v>1256454810.8590679</v>
      </c>
      <c r="Q50" s="83">
        <f>P50/'Ingresos Brutos del Juego'!$P$42</f>
        <v>1331361.6554678755</v>
      </c>
      <c r="R50" s="18"/>
      <c r="S50" s="1"/>
      <c r="T50" s="1"/>
    </row>
    <row r="51" spans="1:20" s="3" customFormat="1" ht="9">
      <c r="A51" s="1"/>
      <c r="B51" s="76" t="s">
        <v>2</v>
      </c>
      <c r="C51" s="82" t="s">
        <v>43</v>
      </c>
      <c r="D51" s="103">
        <v>116823798.6806723</v>
      </c>
      <c r="E51" s="103">
        <v>128986813.4537815</v>
      </c>
      <c r="F51" s="103">
        <v>138507011.2521008</v>
      </c>
      <c r="G51" s="103">
        <v>150755109.6218487</v>
      </c>
      <c r="H51" s="103">
        <v>142883449.37815121</v>
      </c>
      <c r="I51" s="103">
        <v>130169864.8991597</v>
      </c>
      <c r="J51" s="103">
        <v>142722254.97478989</v>
      </c>
      <c r="K51" s="103">
        <v>137799351.1428571</v>
      </c>
      <c r="L51" s="103">
        <v>141228350.59663859</v>
      </c>
      <c r="M51" s="103">
        <v>140598021.2857143</v>
      </c>
      <c r="N51" s="103">
        <v>128203567.0336134</v>
      </c>
      <c r="O51" s="103">
        <v>132766377.75630251</v>
      </c>
      <c r="P51" s="103">
        <f t="shared" si="3"/>
        <v>1631443970.0756302</v>
      </c>
      <c r="Q51" s="103">
        <f>P51/'Ingresos Brutos del Juego'!$P$42</f>
        <v>1728706.7756284028</v>
      </c>
      <c r="R51" s="18"/>
      <c r="S51" s="1"/>
      <c r="T51" s="1"/>
    </row>
    <row r="52" spans="1:20" s="3" customFormat="1" ht="9">
      <c r="A52" s="1"/>
      <c r="B52" s="75" t="s">
        <v>85</v>
      </c>
      <c r="C52" s="83" t="s">
        <v>86</v>
      </c>
      <c r="D52" s="83">
        <v>156727438.69760349</v>
      </c>
      <c r="E52" s="83">
        <v>132660430.4034794</v>
      </c>
      <c r="F52" s="83">
        <v>147224377.94130161</v>
      </c>
      <c r="G52" s="83">
        <v>165263109.3446399</v>
      </c>
      <c r="H52" s="83">
        <v>151706438.98330751</v>
      </c>
      <c r="I52" s="83">
        <v>168492893.79841751</v>
      </c>
      <c r="J52" s="83">
        <v>135172395.81524751</v>
      </c>
      <c r="K52" s="83">
        <v>167790713.83207321</v>
      </c>
      <c r="L52" s="83">
        <v>136691599.5715073</v>
      </c>
      <c r="M52" s="83">
        <v>133338408.8404147</v>
      </c>
      <c r="N52" s="83">
        <v>150796282.14293951</v>
      </c>
      <c r="O52" s="83">
        <v>140471307.41188049</v>
      </c>
      <c r="P52" s="83">
        <f t="shared" si="3"/>
        <v>1786335396.7828121</v>
      </c>
      <c r="Q52" s="83">
        <f>P52/'Ingresos Brutos del Juego'!$P$42</f>
        <v>1892832.4604492201</v>
      </c>
      <c r="R52" s="18"/>
      <c r="S52" s="1"/>
      <c r="T52" s="1"/>
    </row>
    <row r="53" spans="1:20" s="3" customFormat="1" ht="9">
      <c r="A53" s="1"/>
      <c r="B53" s="76" t="s">
        <v>56</v>
      </c>
      <c r="C53" s="82" t="s">
        <v>44</v>
      </c>
      <c r="D53" s="103">
        <v>582085714.94997942</v>
      </c>
      <c r="E53" s="103">
        <v>565560559.15162694</v>
      </c>
      <c r="F53" s="103">
        <v>649493182.41217566</v>
      </c>
      <c r="G53" s="103">
        <v>617933198.40375924</v>
      </c>
      <c r="H53" s="103">
        <v>663385639.45415926</v>
      </c>
      <c r="I53" s="103">
        <v>644650983.55497313</v>
      </c>
      <c r="J53" s="103">
        <v>674660794.28607309</v>
      </c>
      <c r="K53" s="103">
        <v>718639959.37013888</v>
      </c>
      <c r="L53" s="103">
        <v>611256853.70628226</v>
      </c>
      <c r="M53" s="103">
        <v>648679319.48777902</v>
      </c>
      <c r="N53" s="103">
        <v>593273240.82394862</v>
      </c>
      <c r="O53" s="103">
        <v>632406399.70632756</v>
      </c>
      <c r="P53" s="103">
        <f t="shared" si="3"/>
        <v>7602025845.3072233</v>
      </c>
      <c r="Q53" s="103">
        <f>P53/'Ingresos Brutos del Juego'!$P$42</f>
        <v>8055240.5282270368</v>
      </c>
      <c r="R53" s="18"/>
      <c r="S53" s="1"/>
      <c r="T53" s="1"/>
    </row>
    <row r="54" spans="1:20" s="3" customFormat="1" ht="9">
      <c r="A54" s="1"/>
      <c r="B54" s="75" t="s">
        <v>4</v>
      </c>
      <c r="C54" s="83" t="s">
        <v>109</v>
      </c>
      <c r="D54" s="83">
        <v>75764044.907633483</v>
      </c>
      <c r="E54" s="83">
        <v>81527218.630353823</v>
      </c>
      <c r="F54" s="83">
        <v>94329652.218598694</v>
      </c>
      <c r="G54" s="83">
        <v>106475561.2437996</v>
      </c>
      <c r="H54" s="83">
        <v>76041115.361440226</v>
      </c>
      <c r="I54" s="83">
        <v>88145059.294226974</v>
      </c>
      <c r="J54" s="83">
        <v>84705589.722786993</v>
      </c>
      <c r="K54" s="83">
        <v>88326859.437076971</v>
      </c>
      <c r="L54" s="83">
        <v>84787639.227010608</v>
      </c>
      <c r="M54" s="83">
        <v>86246993.781703755</v>
      </c>
      <c r="N54" s="83">
        <v>89815102.613601923</v>
      </c>
      <c r="O54" s="83">
        <v>87518100.806893677</v>
      </c>
      <c r="P54" s="83">
        <f t="shared" si="3"/>
        <v>1043682937.2451267</v>
      </c>
      <c r="Q54" s="83">
        <f>P54/'Ingresos Brutos del Juego'!$P$42</f>
        <v>1105904.8292904377</v>
      </c>
      <c r="R54" s="18"/>
      <c r="S54" s="1"/>
      <c r="T54" s="1"/>
    </row>
    <row r="55" spans="1:20" s="3" customFormat="1" ht="9">
      <c r="A55" s="1"/>
      <c r="B55" s="76" t="s">
        <v>5</v>
      </c>
      <c r="C55" s="82" t="s">
        <v>46</v>
      </c>
      <c r="D55" s="103">
        <v>292746915.66399372</v>
      </c>
      <c r="E55" s="103">
        <v>311324435.81526637</v>
      </c>
      <c r="F55" s="103">
        <v>340680994.2942428</v>
      </c>
      <c r="G55" s="103">
        <v>333149983.77323902</v>
      </c>
      <c r="H55" s="103">
        <v>342227450.27744007</v>
      </c>
      <c r="I55" s="103">
        <v>314560498.73122072</v>
      </c>
      <c r="J55" s="103">
        <v>324443739.42870528</v>
      </c>
      <c r="K55" s="103">
        <v>344176448.24386531</v>
      </c>
      <c r="L55" s="103">
        <v>329455149.09257549</v>
      </c>
      <c r="M55" s="103">
        <v>325906896.0589537</v>
      </c>
      <c r="N55" s="103">
        <v>306208772.99174178</v>
      </c>
      <c r="O55" s="103">
        <v>317300826.73962557</v>
      </c>
      <c r="P55" s="103">
        <f t="shared" si="3"/>
        <v>3882182111.1108699</v>
      </c>
      <c r="Q55" s="103">
        <f>P55/'Ingresos Brutos del Juego'!$P$42</f>
        <v>4113628.5663488791</v>
      </c>
      <c r="R55" s="18"/>
      <c r="S55" s="1"/>
      <c r="T55" s="1"/>
    </row>
    <row r="56" spans="1:20" s="3" customFormat="1" ht="9">
      <c r="A56" s="1"/>
      <c r="B56" s="75" t="s">
        <v>94</v>
      </c>
      <c r="C56" s="83" t="s">
        <v>63</v>
      </c>
      <c r="D56" s="83">
        <v>359463121.29436469</v>
      </c>
      <c r="E56" s="83">
        <v>449521160.30280542</v>
      </c>
      <c r="F56" s="83">
        <v>218392975.07572201</v>
      </c>
      <c r="G56" s="83">
        <v>127391545.353017</v>
      </c>
      <c r="H56" s="83">
        <v>141221076.63033631</v>
      </c>
      <c r="I56" s="83">
        <v>157586847.97488591</v>
      </c>
      <c r="J56" s="83">
        <v>155531234.78160679</v>
      </c>
      <c r="K56" s="83">
        <v>124859574.5379256</v>
      </c>
      <c r="L56" s="83">
        <v>204860210.22702479</v>
      </c>
      <c r="M56" s="83">
        <v>146920225.62194809</v>
      </c>
      <c r="N56" s="83">
        <v>150549314.07571799</v>
      </c>
      <c r="O56" s="83">
        <v>153872287.46229881</v>
      </c>
      <c r="P56" s="83">
        <f t="shared" si="3"/>
        <v>2390169573.3376536</v>
      </c>
      <c r="Q56" s="83">
        <f>P56/'Ingresos Brutos del Juego'!$P$42</f>
        <v>2532665.793075385</v>
      </c>
      <c r="R56" s="18"/>
      <c r="S56" s="1"/>
      <c r="T56" s="1"/>
    </row>
    <row r="57" spans="1:20" s="3" customFormat="1" ht="9">
      <c r="A57" s="1"/>
      <c r="B57" s="76" t="s">
        <v>6</v>
      </c>
      <c r="C57" s="82" t="s">
        <v>47</v>
      </c>
      <c r="D57" s="103">
        <v>196785013.8404566</v>
      </c>
      <c r="E57" s="103">
        <v>213280969.03377211</v>
      </c>
      <c r="F57" s="103">
        <v>217081704.28588459</v>
      </c>
      <c r="G57" s="103">
        <v>211626754.15135419</v>
      </c>
      <c r="H57" s="103">
        <v>183064255.9664897</v>
      </c>
      <c r="I57" s="103">
        <v>182131099.38665229</v>
      </c>
      <c r="J57" s="103">
        <v>184001835.2353763</v>
      </c>
      <c r="K57" s="103">
        <v>189309917.28581899</v>
      </c>
      <c r="L57" s="103">
        <v>170594064.201772</v>
      </c>
      <c r="M57" s="103">
        <v>183278086.43708041</v>
      </c>
      <c r="N57" s="103">
        <v>176669295.52109969</v>
      </c>
      <c r="O57" s="103">
        <v>177868701.17657119</v>
      </c>
      <c r="P57" s="103">
        <f t="shared" si="3"/>
        <v>2285691696.5223284</v>
      </c>
      <c r="Q57" s="103">
        <f>P57/'Ingresos Brutos del Juego'!$P$42</f>
        <v>2421959.1939725364</v>
      </c>
      <c r="R57" s="18"/>
      <c r="S57" s="1"/>
      <c r="T57" s="1"/>
    </row>
    <row r="58" spans="1:20" s="3" customFormat="1" ht="9">
      <c r="A58" s="1"/>
      <c r="B58" s="75" t="s">
        <v>57</v>
      </c>
      <c r="C58" s="83" t="s">
        <v>48</v>
      </c>
      <c r="D58" s="83">
        <v>156212832.31942731</v>
      </c>
      <c r="E58" s="83">
        <v>145294384.44544941</v>
      </c>
      <c r="F58" s="83">
        <v>164407956.38664791</v>
      </c>
      <c r="G58" s="83">
        <v>152536282.50428331</v>
      </c>
      <c r="H58" s="83">
        <v>162469436.68075949</v>
      </c>
      <c r="I58" s="83">
        <v>158593939.46226579</v>
      </c>
      <c r="J58" s="83">
        <v>153422206.2017546</v>
      </c>
      <c r="K58" s="83">
        <v>159844093.79840249</v>
      </c>
      <c r="L58" s="83">
        <v>161533329.19337451</v>
      </c>
      <c r="M58" s="83">
        <v>150038698.49589521</v>
      </c>
      <c r="N58" s="83">
        <v>157535274.1513572</v>
      </c>
      <c r="O58" s="83">
        <v>165981462.14294809</v>
      </c>
      <c r="P58" s="83">
        <f t="shared" si="3"/>
        <v>1887869895.7825654</v>
      </c>
      <c r="Q58" s="83">
        <f>P58/'Ingresos Brutos del Juego'!$P$42</f>
        <v>2000420.2045583676</v>
      </c>
      <c r="R58" s="18"/>
      <c r="S58" s="1"/>
      <c r="T58" s="1"/>
    </row>
    <row r="59" spans="1:20" s="3" customFormat="1" ht="9">
      <c r="A59" s="1"/>
      <c r="B59" s="76" t="s">
        <v>52</v>
      </c>
      <c r="C59" s="82" t="s">
        <v>53</v>
      </c>
      <c r="D59" s="103">
        <v>64024995.176523522</v>
      </c>
      <c r="E59" s="103">
        <v>63885670.890824988</v>
      </c>
      <c r="F59" s="103">
        <v>74928753.974848747</v>
      </c>
      <c r="G59" s="103">
        <v>56805538.672323033</v>
      </c>
      <c r="H59" s="103">
        <v>64502758.159736693</v>
      </c>
      <c r="I59" s="103">
        <v>61497114.789996073</v>
      </c>
      <c r="J59" s="103">
        <v>59315693.01687102</v>
      </c>
      <c r="K59" s="103">
        <v>63176420.050494239</v>
      </c>
      <c r="L59" s="103">
        <v>66134568.529476218</v>
      </c>
      <c r="M59" s="103">
        <v>57354879.605130717</v>
      </c>
      <c r="N59" s="103">
        <v>55560491.184953056</v>
      </c>
      <c r="O59" s="103">
        <v>56120732.529492177</v>
      </c>
      <c r="P59" s="103">
        <f t="shared" si="3"/>
        <v>743307616.58067048</v>
      </c>
      <c r="Q59" s="103">
        <f>P59/'Ingresos Brutos del Juego'!$P$42</f>
        <v>787621.84710495209</v>
      </c>
      <c r="R59" s="18"/>
      <c r="S59" s="1"/>
      <c r="T59" s="1"/>
    </row>
    <row r="60" spans="1:20" s="3" customFormat="1" ht="9">
      <c r="A60" s="1"/>
      <c r="B60" s="75" t="s">
        <v>50</v>
      </c>
      <c r="C60" s="83" t="s">
        <v>51</v>
      </c>
      <c r="D60" s="83">
        <v>59255042.621894568</v>
      </c>
      <c r="E60" s="83">
        <v>53948583.87400087</v>
      </c>
      <c r="F60" s="83">
        <v>65261788.042069741</v>
      </c>
      <c r="G60" s="83">
        <v>55740141.134513922</v>
      </c>
      <c r="H60" s="83">
        <v>64716386.016862407</v>
      </c>
      <c r="I60" s="83">
        <v>58904353.394998297</v>
      </c>
      <c r="J60" s="83">
        <v>64387257.958033741</v>
      </c>
      <c r="K60" s="83">
        <v>59769861.672321633</v>
      </c>
      <c r="L60" s="83">
        <v>63839034.672327273</v>
      </c>
      <c r="M60" s="83">
        <v>68516257.966439053</v>
      </c>
      <c r="N60" s="83">
        <v>60725189.336207204</v>
      </c>
      <c r="O60" s="83">
        <v>69301407.579868332</v>
      </c>
      <c r="P60" s="83">
        <f t="shared" si="3"/>
        <v>744365304.26953685</v>
      </c>
      <c r="Q60" s="83">
        <f>P60/'Ingresos Brutos del Juego'!$P$42</f>
        <v>788742.5916158146</v>
      </c>
      <c r="R60" s="18"/>
      <c r="S60" s="1"/>
      <c r="T60" s="1"/>
    </row>
    <row r="61" spans="1:20" s="3" customFormat="1" ht="9">
      <c r="A61" s="1"/>
      <c r="B61" s="76" t="s">
        <v>7</v>
      </c>
      <c r="C61" s="82" t="s">
        <v>49</v>
      </c>
      <c r="D61" s="103">
        <v>284235512.00860637</v>
      </c>
      <c r="E61" s="103">
        <v>284922034.05904323</v>
      </c>
      <c r="F61" s="103">
        <v>285939568.68089283</v>
      </c>
      <c r="G61" s="103">
        <v>280684235.7396881</v>
      </c>
      <c r="H61" s="103">
        <v>278367000.52964592</v>
      </c>
      <c r="I61" s="103">
        <v>266323654.14306831</v>
      </c>
      <c r="J61" s="103">
        <v>255887873.32793239</v>
      </c>
      <c r="K61" s="103">
        <v>283461027.78177738</v>
      </c>
      <c r="L61" s="103">
        <v>281406600.25230497</v>
      </c>
      <c r="M61" s="103">
        <v>289525111.52966338</v>
      </c>
      <c r="N61" s="103">
        <v>249402520.94145581</v>
      </c>
      <c r="O61" s="103">
        <v>262534459.714495</v>
      </c>
      <c r="P61" s="103">
        <f t="shared" si="3"/>
        <v>3302689598.7085743</v>
      </c>
      <c r="Q61" s="103">
        <f>P61/'Ingresos Brutos del Juego'!$P$42</f>
        <v>3499588.089942365</v>
      </c>
      <c r="R61" s="18"/>
      <c r="S61" s="1"/>
      <c r="T61" s="1"/>
    </row>
    <row r="62" spans="1:20" s="3" customFormat="1" ht="9">
      <c r="A62" s="1"/>
      <c r="B62" s="43" t="s">
        <v>0</v>
      </c>
      <c r="C62" s="43"/>
      <c r="D62" s="43">
        <f t="shared" ref="D62:I62" si="4">SUM(D40:D61)</f>
        <v>7035583781.1568699</v>
      </c>
      <c r="E62" s="43">
        <f t="shared" si="4"/>
        <v>7019309093.5770187</v>
      </c>
      <c r="F62" s="43">
        <f t="shared" si="4"/>
        <v>7192191251.4594622</v>
      </c>
      <c r="G62" s="43">
        <f t="shared" si="4"/>
        <v>6661631592.9210711</v>
      </c>
      <c r="H62" s="43">
        <f t="shared" si="4"/>
        <v>6960620512.644187</v>
      </c>
      <c r="I62" s="43">
        <f t="shared" si="4"/>
        <v>6724313491.6691589</v>
      </c>
      <c r="J62" s="43">
        <f t="shared" ref="J62:O62" si="5">SUM(J40:J61)</f>
        <v>6843815790.7616768</v>
      </c>
      <c r="K62" s="43">
        <f t="shared" si="5"/>
        <v>7153590408.0728989</v>
      </c>
      <c r="L62" s="43">
        <f t="shared" si="5"/>
        <v>6740644948.215271</v>
      </c>
      <c r="M62" s="43">
        <f t="shared" si="5"/>
        <v>6831579148.1151505</v>
      </c>
      <c r="N62" s="43">
        <f t="shared" si="5"/>
        <v>6147987747.1066599</v>
      </c>
      <c r="O62" s="43">
        <f t="shared" si="5"/>
        <v>6945768001.0896463</v>
      </c>
      <c r="P62" s="43">
        <f>SUM(P40:P61)</f>
        <v>82257035766.789047</v>
      </c>
      <c r="Q62" s="43"/>
      <c r="R62" s="18">
        <f>SUM(R40:R61)</f>
        <v>0</v>
      </c>
      <c r="S62" s="1"/>
      <c r="T62" s="1"/>
    </row>
    <row r="63" spans="1:20" s="3" customFormat="1" ht="9">
      <c r="A63" s="1"/>
      <c r="B63" s="43" t="s">
        <v>106</v>
      </c>
      <c r="C63" s="43"/>
      <c r="D63" s="43">
        <f>D62/'Ingresos Brutos del Juego'!D42</f>
        <v>7748525.6238029823</v>
      </c>
      <c r="E63" s="43">
        <f>E62/'Ingresos Brutos del Juego'!E42</f>
        <v>7285673.3097826727</v>
      </c>
      <c r="F63" s="43">
        <f>F62/'Ingresos Brutos del Juego'!F42</f>
        <v>7430486.9685405586</v>
      </c>
      <c r="G63" s="43">
        <f>G62/'Ingresos Brutos del Juego'!G42</f>
        <v>6938187.7569115665</v>
      </c>
      <c r="H63" s="43">
        <f>H62/'Ingresos Brutos del Juego'!H42</f>
        <v>7583366.5758532565</v>
      </c>
      <c r="I63" s="43">
        <f>I62/'Ingresos Brutos del Juego'!I42</f>
        <v>7261050.3322274089</v>
      </c>
      <c r="J63" s="43">
        <f>J62/'Ingresos Brutos del Juego'!J42</f>
        <v>7299603.002220314</v>
      </c>
      <c r="K63" s="43">
        <f>K62/'Ingresos Brutos del Juego'!K42</f>
        <v>7692859.886087643</v>
      </c>
      <c r="L63" s="43">
        <f>L62/'Ingresos Brutos del Juego'!L42</f>
        <v>7277663.7568318965</v>
      </c>
      <c r="M63" s="43">
        <f>M62/'Ingresos Brutos del Juego'!M42</f>
        <v>7315812.7971591121</v>
      </c>
      <c r="N63" s="43">
        <f>N62/'Ingresos Brutos del Juego'!N42</f>
        <v>6327694.2642102307</v>
      </c>
      <c r="O63" s="43">
        <f>O62/'Ingresos Brutos del Juego'!O42</f>
        <v>7070923.3442834644</v>
      </c>
      <c r="P63" s="43">
        <f>P62/'Ingresos Brutos del Juego'!P42</f>
        <v>87161004.411671028</v>
      </c>
      <c r="Q63" s="43">
        <f>SUM(Q40:Q61)</f>
        <v>87161004.411671057</v>
      </c>
      <c r="R63" s="18"/>
      <c r="S63" s="1"/>
      <c r="T63" s="1"/>
    </row>
    <row r="64" spans="1:20" s="1" customFormat="1" ht="9">
      <c r="B64" s="43" t="s">
        <v>9</v>
      </c>
      <c r="C64" s="43"/>
      <c r="D64" s="62">
        <f>'Ingresos Brutos del Juego'!D42</f>
        <v>907.99</v>
      </c>
      <c r="E64" s="62">
        <f>'Ingresos Brutos del Juego'!E42</f>
        <v>963.44</v>
      </c>
      <c r="F64" s="62">
        <f>'Ingresos Brutos del Juego'!F42</f>
        <v>967.93</v>
      </c>
      <c r="G64" s="62">
        <f>'Ingresos Brutos del Juego'!G42</f>
        <v>960.14</v>
      </c>
      <c r="H64" s="62">
        <f>'Ingresos Brutos del Juego'!H42</f>
        <v>917.88</v>
      </c>
      <c r="I64" s="62">
        <f>'Ingresos Brutos del Juego'!I42</f>
        <v>926.08</v>
      </c>
      <c r="J64" s="62">
        <f>'Ingresos Brutos del Juego'!J42</f>
        <v>937.56</v>
      </c>
      <c r="K64" s="62">
        <f>'Ingresos Brutos del Juego'!K42</f>
        <v>929.9</v>
      </c>
      <c r="L64" s="62">
        <f>'Ingresos Brutos del Juego'!L42</f>
        <v>926.21</v>
      </c>
      <c r="M64" s="62">
        <f>'Ingresos Brutos del Juego'!M42</f>
        <v>933.81</v>
      </c>
      <c r="N64" s="62">
        <f>'Ingresos Brutos del Juego'!N42</f>
        <v>971.6</v>
      </c>
      <c r="O64" s="62">
        <f>'Ingresos Brutos del Juego'!O42</f>
        <v>982.3</v>
      </c>
      <c r="P64" s="62">
        <f>'Ingresos Brutos del Juego'!P42</f>
        <v>943.73666666666668</v>
      </c>
      <c r="Q64" s="43"/>
      <c r="R64" s="18"/>
    </row>
    <row r="65" spans="2:17" ht="11.25" customHeight="1">
      <c r="B65" s="119" t="s">
        <v>95</v>
      </c>
      <c r="C65" s="119"/>
      <c r="D65" s="119"/>
      <c r="E65" s="119"/>
      <c r="F65" s="119"/>
      <c r="G65" s="119"/>
      <c r="H65" s="119"/>
      <c r="I65" s="119"/>
      <c r="J65" s="119"/>
      <c r="K65" s="119"/>
      <c r="L65" s="119"/>
      <c r="M65" s="119"/>
      <c r="N65" s="119"/>
      <c r="O65" s="119"/>
      <c r="P65" s="119"/>
      <c r="Q65" s="119"/>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opLeftCell="A60" zoomScale="112" zoomScaleNormal="112" workbookViewId="0">
      <selection activeCell="F83" sqref="F83"/>
    </sheetView>
  </sheetViews>
  <sheetFormatPr baseColWidth="10" defaultColWidth="11.42578125" defaultRowHeight="14.25"/>
  <cols>
    <col min="1" max="1" width="4.140625" style="13" customWidth="1"/>
    <col min="2" max="3" width="20.85546875" style="13" customWidth="1"/>
    <col min="4" max="4" width="12.140625" style="13" bestFit="1" customWidth="1"/>
    <col min="5"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1"/>
      <c r="Q8" s="31"/>
    </row>
    <row r="9" spans="1:18" s="29" customFormat="1" ht="22.5" customHeight="1">
      <c r="B9" s="127" t="s">
        <v>105</v>
      </c>
      <c r="C9" s="128"/>
      <c r="D9" s="128"/>
      <c r="E9" s="128"/>
      <c r="F9" s="128"/>
      <c r="G9" s="128"/>
      <c r="H9" s="128"/>
      <c r="I9" s="128"/>
      <c r="J9" s="128"/>
      <c r="K9" s="128"/>
      <c r="L9" s="128"/>
      <c r="M9" s="128"/>
      <c r="N9" s="128"/>
      <c r="O9" s="128"/>
      <c r="P9" s="131"/>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4" t="s">
        <v>103</v>
      </c>
      <c r="Q10" s="31"/>
      <c r="R10" s="31"/>
    </row>
    <row r="11" spans="1:18" s="29" customFormat="1" ht="15" customHeight="1">
      <c r="B11" s="116" t="s">
        <v>82</v>
      </c>
      <c r="C11" s="117"/>
      <c r="D11" s="117"/>
      <c r="E11" s="117"/>
      <c r="F11" s="117"/>
      <c r="G11" s="117"/>
      <c r="H11" s="117"/>
      <c r="I11" s="117"/>
      <c r="J11" s="117"/>
      <c r="K11" s="117"/>
      <c r="L11" s="117"/>
      <c r="M11" s="117"/>
      <c r="N11" s="117"/>
      <c r="O11" s="117"/>
      <c r="P11" s="118"/>
      <c r="R11" s="31"/>
    </row>
    <row r="12" spans="1:18" s="29" customFormat="1" ht="9">
      <c r="B12" s="75" t="s">
        <v>84</v>
      </c>
      <c r="C12" s="71" t="s">
        <v>58</v>
      </c>
      <c r="D12" s="83">
        <v>22480</v>
      </c>
      <c r="E12" s="83">
        <v>23682</v>
      </c>
      <c r="F12" s="83">
        <v>23028</v>
      </c>
      <c r="G12" s="83">
        <v>20737</v>
      </c>
      <c r="H12" s="83">
        <v>22143</v>
      </c>
      <c r="I12" s="83">
        <v>20998</v>
      </c>
      <c r="J12" s="83">
        <v>22156</v>
      </c>
      <c r="K12" s="83">
        <v>23269</v>
      </c>
      <c r="L12" s="83">
        <v>22645</v>
      </c>
      <c r="M12" s="83">
        <v>21815</v>
      </c>
      <c r="N12" s="83">
        <v>22966</v>
      </c>
      <c r="O12" s="83">
        <v>21380</v>
      </c>
      <c r="P12" s="105">
        <f>SUM(D12:O12)</f>
        <v>267299</v>
      </c>
      <c r="R12" s="31"/>
    </row>
    <row r="13" spans="1:18" s="84" customFormat="1" ht="9">
      <c r="B13" s="76" t="s">
        <v>54</v>
      </c>
      <c r="C13" s="70" t="s">
        <v>36</v>
      </c>
      <c r="D13" s="103">
        <v>12391</v>
      </c>
      <c r="E13" s="103">
        <v>11702</v>
      </c>
      <c r="F13" s="103">
        <v>12981</v>
      </c>
      <c r="G13" s="103">
        <v>11690</v>
      </c>
      <c r="H13" s="103">
        <v>13094</v>
      </c>
      <c r="I13" s="103">
        <v>12935</v>
      </c>
      <c r="J13" s="103">
        <v>12962</v>
      </c>
      <c r="K13" s="103">
        <v>13555</v>
      </c>
      <c r="L13" s="103">
        <v>12252</v>
      </c>
      <c r="M13" s="103">
        <v>12465</v>
      </c>
      <c r="N13" s="103">
        <v>11915</v>
      </c>
      <c r="O13" s="103">
        <v>12634</v>
      </c>
      <c r="P13" s="106">
        <f t="shared" ref="P13:P33" si="0">SUM(D13:O13)</f>
        <v>150576</v>
      </c>
      <c r="Q13" s="85"/>
      <c r="R13" s="85"/>
    </row>
    <row r="14" spans="1:18" s="86" customFormat="1" ht="9">
      <c r="A14" s="84"/>
      <c r="B14" s="75" t="s">
        <v>100</v>
      </c>
      <c r="C14" s="71" t="s">
        <v>37</v>
      </c>
      <c r="D14" s="83">
        <v>34739</v>
      </c>
      <c r="E14" s="83">
        <v>35042</v>
      </c>
      <c r="F14" s="83">
        <v>37966</v>
      </c>
      <c r="G14" s="83">
        <v>30935</v>
      </c>
      <c r="H14" s="83">
        <v>35510</v>
      </c>
      <c r="I14" s="83">
        <v>36053</v>
      </c>
      <c r="J14" s="83">
        <v>35544</v>
      </c>
      <c r="K14" s="83">
        <v>36476</v>
      </c>
      <c r="L14" s="83">
        <v>32654</v>
      </c>
      <c r="M14" s="83">
        <v>34413</v>
      </c>
      <c r="N14" s="83">
        <v>31971</v>
      </c>
      <c r="O14" s="83">
        <v>32683</v>
      </c>
      <c r="P14" s="105">
        <f t="shared" si="0"/>
        <v>413986</v>
      </c>
      <c r="Q14" s="85"/>
      <c r="R14" s="85"/>
    </row>
    <row r="15" spans="1:18" s="86" customFormat="1" ht="9">
      <c r="A15" s="84"/>
      <c r="B15" s="76" t="s">
        <v>34</v>
      </c>
      <c r="C15" s="70" t="s">
        <v>38</v>
      </c>
      <c r="D15" s="103">
        <v>17374</v>
      </c>
      <c r="E15" s="103">
        <v>18154</v>
      </c>
      <c r="F15" s="103">
        <v>20135</v>
      </c>
      <c r="G15" s="103">
        <v>18912</v>
      </c>
      <c r="H15" s="103">
        <v>19499</v>
      </c>
      <c r="I15" s="103">
        <v>18962</v>
      </c>
      <c r="J15" s="103">
        <v>18413</v>
      </c>
      <c r="K15" s="103">
        <v>20838</v>
      </c>
      <c r="L15" s="103">
        <v>22057</v>
      </c>
      <c r="M15" s="103">
        <v>19524</v>
      </c>
      <c r="N15" s="103">
        <v>18835</v>
      </c>
      <c r="O15" s="103">
        <v>19732</v>
      </c>
      <c r="P15" s="106">
        <f t="shared" si="0"/>
        <v>232435</v>
      </c>
      <c r="Q15" s="85"/>
      <c r="R15" s="85"/>
    </row>
    <row r="16" spans="1:18" s="86" customFormat="1" ht="9">
      <c r="A16" s="84"/>
      <c r="B16" s="75" t="s">
        <v>70</v>
      </c>
      <c r="C16" s="71" t="s">
        <v>71</v>
      </c>
      <c r="D16" s="83">
        <v>7060</v>
      </c>
      <c r="E16" s="83">
        <v>8250</v>
      </c>
      <c r="F16" s="83">
        <v>8327</v>
      </c>
      <c r="G16" s="83">
        <v>7083</v>
      </c>
      <c r="H16" s="83">
        <v>7330</v>
      </c>
      <c r="I16" s="83">
        <v>7284</v>
      </c>
      <c r="J16" s="83">
        <v>7058</v>
      </c>
      <c r="K16" s="83">
        <v>8336</v>
      </c>
      <c r="L16" s="83">
        <v>7490</v>
      </c>
      <c r="M16" s="83">
        <v>8240</v>
      </c>
      <c r="N16" s="83">
        <v>7567</v>
      </c>
      <c r="O16" s="83">
        <v>8001</v>
      </c>
      <c r="P16" s="105">
        <f t="shared" si="0"/>
        <v>92026</v>
      </c>
      <c r="Q16" s="85"/>
      <c r="R16" s="85"/>
    </row>
    <row r="17" spans="1:18" s="86" customFormat="1" ht="9">
      <c r="A17" s="84"/>
      <c r="B17" s="76" t="s">
        <v>92</v>
      </c>
      <c r="C17" s="70" t="s">
        <v>61</v>
      </c>
      <c r="D17" s="103">
        <v>58778</v>
      </c>
      <c r="E17" s="103">
        <v>66995</v>
      </c>
      <c r="F17" s="103">
        <v>43260</v>
      </c>
      <c r="G17" s="103">
        <v>33026</v>
      </c>
      <c r="H17" s="103">
        <v>37578</v>
      </c>
      <c r="I17" s="103">
        <v>37138</v>
      </c>
      <c r="J17" s="103">
        <v>40792</v>
      </c>
      <c r="K17" s="103">
        <v>38725</v>
      </c>
      <c r="L17" s="103">
        <v>37993</v>
      </c>
      <c r="M17" s="103">
        <v>33464</v>
      </c>
      <c r="N17" s="103">
        <v>33675</v>
      </c>
      <c r="O17" s="103">
        <v>32867</v>
      </c>
      <c r="P17" s="106">
        <f t="shared" si="0"/>
        <v>494291</v>
      </c>
      <c r="Q17" s="85"/>
      <c r="R17" s="85"/>
    </row>
    <row r="18" spans="1:18" s="86" customFormat="1" ht="9">
      <c r="A18" s="84"/>
      <c r="B18" s="75" t="s">
        <v>11</v>
      </c>
      <c r="C18" s="71" t="s">
        <v>39</v>
      </c>
      <c r="D18" s="83">
        <v>17520</v>
      </c>
      <c r="E18" s="83">
        <v>19695</v>
      </c>
      <c r="F18" s="83">
        <v>15219</v>
      </c>
      <c r="G18" s="83">
        <v>12679</v>
      </c>
      <c r="H18" s="83">
        <v>13355</v>
      </c>
      <c r="I18" s="83">
        <v>13192</v>
      </c>
      <c r="J18" s="83">
        <v>15757</v>
      </c>
      <c r="K18" s="83">
        <v>12987</v>
      </c>
      <c r="L18" s="83">
        <v>12718</v>
      </c>
      <c r="M18" s="83">
        <v>12457</v>
      </c>
      <c r="N18" s="83">
        <v>11584</v>
      </c>
      <c r="O18" s="83">
        <v>10144</v>
      </c>
      <c r="P18" s="105">
        <f t="shared" si="0"/>
        <v>167307</v>
      </c>
      <c r="Q18" s="85"/>
      <c r="R18" s="85"/>
    </row>
    <row r="19" spans="1:18" s="86" customFormat="1" ht="9">
      <c r="A19" s="84"/>
      <c r="B19" s="76" t="s">
        <v>93</v>
      </c>
      <c r="C19" s="70" t="s">
        <v>62</v>
      </c>
      <c r="D19" s="103">
        <v>70980</v>
      </c>
      <c r="E19" s="103">
        <v>56715</v>
      </c>
      <c r="F19" s="103">
        <v>59633</v>
      </c>
      <c r="G19" s="103">
        <v>45928</v>
      </c>
      <c r="H19" s="103">
        <v>47440</v>
      </c>
      <c r="I19" s="103">
        <v>45143</v>
      </c>
      <c r="J19" s="103">
        <v>52184</v>
      </c>
      <c r="K19" s="103">
        <v>52183</v>
      </c>
      <c r="L19" s="103">
        <v>49232</v>
      </c>
      <c r="M19" s="103">
        <v>45812</v>
      </c>
      <c r="N19" s="103">
        <v>47790</v>
      </c>
      <c r="O19" s="103">
        <v>49277</v>
      </c>
      <c r="P19" s="106">
        <f t="shared" si="0"/>
        <v>622317</v>
      </c>
      <c r="Q19" s="85"/>
      <c r="R19" s="85"/>
    </row>
    <row r="20" spans="1:18" s="86" customFormat="1" ht="9">
      <c r="A20" s="84"/>
      <c r="B20" s="75" t="s">
        <v>87</v>
      </c>
      <c r="C20" s="71" t="s">
        <v>40</v>
      </c>
      <c r="D20" s="83">
        <v>32503</v>
      </c>
      <c r="E20" s="83">
        <v>32268</v>
      </c>
      <c r="F20" s="83">
        <v>33467</v>
      </c>
      <c r="G20" s="83">
        <v>30346</v>
      </c>
      <c r="H20" s="83">
        <v>33359</v>
      </c>
      <c r="I20" s="83">
        <v>33314</v>
      </c>
      <c r="J20" s="83">
        <v>34394</v>
      </c>
      <c r="K20" s="83">
        <v>33810</v>
      </c>
      <c r="L20" s="83">
        <v>29647</v>
      </c>
      <c r="M20" s="83">
        <v>28761</v>
      </c>
      <c r="N20" s="83">
        <v>28371</v>
      </c>
      <c r="O20" s="83">
        <v>25562</v>
      </c>
      <c r="P20" s="105">
        <f t="shared" si="0"/>
        <v>375802</v>
      </c>
      <c r="Q20" s="85"/>
      <c r="R20" s="85"/>
    </row>
    <row r="21" spans="1:18" s="86" customFormat="1" ht="9">
      <c r="A21" s="84"/>
      <c r="B21" s="76" t="s">
        <v>55</v>
      </c>
      <c r="C21" s="70" t="s">
        <v>41</v>
      </c>
      <c r="D21" s="103">
        <v>72991</v>
      </c>
      <c r="E21" s="103">
        <v>75458</v>
      </c>
      <c r="F21" s="103">
        <v>94472</v>
      </c>
      <c r="G21" s="103">
        <v>87438</v>
      </c>
      <c r="H21" s="103">
        <v>93693</v>
      </c>
      <c r="I21" s="103">
        <v>80157</v>
      </c>
      <c r="J21" s="103">
        <v>76997</v>
      </c>
      <c r="K21" s="103">
        <v>80892</v>
      </c>
      <c r="L21" s="103">
        <v>74247</v>
      </c>
      <c r="M21" s="103">
        <v>75748</v>
      </c>
      <c r="N21" s="103">
        <v>79016</v>
      </c>
      <c r="O21" s="103">
        <v>90025</v>
      </c>
      <c r="P21" s="106">
        <f t="shared" si="0"/>
        <v>981134</v>
      </c>
      <c r="Q21" s="85"/>
      <c r="R21" s="85"/>
    </row>
    <row r="22" spans="1:18" s="86" customFormat="1" ht="9">
      <c r="A22" s="84"/>
      <c r="B22" s="75" t="s">
        <v>1</v>
      </c>
      <c r="C22" s="71" t="s">
        <v>42</v>
      </c>
      <c r="D22" s="83">
        <v>7382</v>
      </c>
      <c r="E22" s="83">
        <v>8086</v>
      </c>
      <c r="F22" s="83">
        <v>8960</v>
      </c>
      <c r="G22" s="83">
        <v>5931</v>
      </c>
      <c r="H22" s="83">
        <v>6160</v>
      </c>
      <c r="I22" s="83">
        <v>6367</v>
      </c>
      <c r="J22" s="83">
        <v>6337</v>
      </c>
      <c r="K22" s="83">
        <v>7250</v>
      </c>
      <c r="L22" s="83">
        <v>6965</v>
      </c>
      <c r="M22" s="83">
        <v>6916</v>
      </c>
      <c r="N22" s="83">
        <v>7270</v>
      </c>
      <c r="O22" s="83">
        <v>6249</v>
      </c>
      <c r="P22" s="105">
        <f t="shared" si="0"/>
        <v>83873</v>
      </c>
      <c r="Q22" s="85"/>
      <c r="R22" s="85"/>
    </row>
    <row r="23" spans="1:18" s="86" customFormat="1" ht="9">
      <c r="A23" s="84"/>
      <c r="B23" s="76" t="s">
        <v>2</v>
      </c>
      <c r="C23" s="70" t="s">
        <v>43</v>
      </c>
      <c r="D23" s="103">
        <v>12237</v>
      </c>
      <c r="E23" s="103">
        <v>12604</v>
      </c>
      <c r="F23" s="103">
        <v>13301</v>
      </c>
      <c r="G23" s="103">
        <v>13885</v>
      </c>
      <c r="H23" s="103">
        <v>14498</v>
      </c>
      <c r="I23" s="103">
        <v>12853</v>
      </c>
      <c r="J23" s="103">
        <v>13727</v>
      </c>
      <c r="K23" s="103">
        <v>14257</v>
      </c>
      <c r="L23" s="103">
        <v>13016</v>
      </c>
      <c r="M23" s="103">
        <v>14488</v>
      </c>
      <c r="N23" s="103">
        <v>12929</v>
      </c>
      <c r="O23" s="103">
        <v>12501</v>
      </c>
      <c r="P23" s="106">
        <f t="shared" si="0"/>
        <v>160296</v>
      </c>
      <c r="Q23" s="85"/>
      <c r="R23" s="85"/>
    </row>
    <row r="24" spans="1:18" s="86" customFormat="1" ht="9">
      <c r="A24" s="84"/>
      <c r="B24" s="75" t="s">
        <v>85</v>
      </c>
      <c r="C24" s="71" t="s">
        <v>86</v>
      </c>
      <c r="D24" s="83">
        <v>13882</v>
      </c>
      <c r="E24" s="83">
        <v>15011</v>
      </c>
      <c r="F24" s="83">
        <v>15598</v>
      </c>
      <c r="G24" s="83">
        <v>14069</v>
      </c>
      <c r="H24" s="83">
        <v>14226</v>
      </c>
      <c r="I24" s="83">
        <v>15666</v>
      </c>
      <c r="J24" s="83">
        <v>17292</v>
      </c>
      <c r="K24" s="83">
        <v>18662</v>
      </c>
      <c r="L24" s="83">
        <v>14748</v>
      </c>
      <c r="M24" s="83">
        <v>14136</v>
      </c>
      <c r="N24" s="83">
        <v>13205</v>
      </c>
      <c r="O24" s="83">
        <v>12221</v>
      </c>
      <c r="P24" s="105">
        <f t="shared" si="0"/>
        <v>178716</v>
      </c>
      <c r="Q24" s="85"/>
      <c r="R24" s="85"/>
    </row>
    <row r="25" spans="1:18" s="86" customFormat="1" ht="9">
      <c r="A25" s="84"/>
      <c r="B25" s="76" t="s">
        <v>56</v>
      </c>
      <c r="C25" s="70" t="s">
        <v>44</v>
      </c>
      <c r="D25" s="103">
        <v>47217</v>
      </c>
      <c r="E25" s="103">
        <v>48456</v>
      </c>
      <c r="F25" s="103">
        <v>51350</v>
      </c>
      <c r="G25" s="103">
        <v>48212</v>
      </c>
      <c r="H25" s="103">
        <v>49705</v>
      </c>
      <c r="I25" s="103">
        <v>47514</v>
      </c>
      <c r="J25" s="103">
        <v>49800</v>
      </c>
      <c r="K25" s="103">
        <v>52958</v>
      </c>
      <c r="L25" s="103">
        <v>48890</v>
      </c>
      <c r="M25" s="103">
        <v>51213</v>
      </c>
      <c r="N25" s="103">
        <v>48256</v>
      </c>
      <c r="O25" s="103">
        <v>49308</v>
      </c>
      <c r="P25" s="106">
        <f t="shared" si="0"/>
        <v>592879</v>
      </c>
      <c r="Q25" s="85"/>
      <c r="R25" s="85"/>
    </row>
    <row r="26" spans="1:18" s="86" customFormat="1" ht="9">
      <c r="A26" s="84"/>
      <c r="B26" s="75" t="s">
        <v>4</v>
      </c>
      <c r="C26" s="71" t="s">
        <v>45</v>
      </c>
      <c r="D26" s="83">
        <v>10143</v>
      </c>
      <c r="E26" s="83">
        <v>10743</v>
      </c>
      <c r="F26" s="83">
        <v>10659</v>
      </c>
      <c r="G26" s="83">
        <v>9027</v>
      </c>
      <c r="H26" s="83">
        <v>8883</v>
      </c>
      <c r="I26" s="83">
        <v>9618</v>
      </c>
      <c r="J26" s="83">
        <v>9779</v>
      </c>
      <c r="K26" s="83">
        <v>10318</v>
      </c>
      <c r="L26" s="83">
        <v>9578</v>
      </c>
      <c r="M26" s="83">
        <v>10053</v>
      </c>
      <c r="N26" s="83">
        <v>7744</v>
      </c>
      <c r="O26" s="83">
        <v>8848</v>
      </c>
      <c r="P26" s="105">
        <f t="shared" si="0"/>
        <v>115393</v>
      </c>
      <c r="Q26" s="85"/>
      <c r="R26" s="85"/>
    </row>
    <row r="27" spans="1:18" s="86" customFormat="1" ht="9">
      <c r="A27" s="84"/>
      <c r="B27" s="76" t="s">
        <v>5</v>
      </c>
      <c r="C27" s="70" t="s">
        <v>46</v>
      </c>
      <c r="D27" s="103">
        <v>28300</v>
      </c>
      <c r="E27" s="103">
        <v>28651</v>
      </c>
      <c r="F27" s="103">
        <v>33606</v>
      </c>
      <c r="G27" s="103">
        <v>32393</v>
      </c>
      <c r="H27" s="103">
        <v>31405</v>
      </c>
      <c r="I27" s="103">
        <v>29894</v>
      </c>
      <c r="J27" s="103">
        <v>29903</v>
      </c>
      <c r="K27" s="103">
        <v>30792</v>
      </c>
      <c r="L27" s="103">
        <v>28393</v>
      </c>
      <c r="M27" s="103">
        <v>28422</v>
      </c>
      <c r="N27" s="103">
        <v>27661</v>
      </c>
      <c r="O27" s="103">
        <v>27334</v>
      </c>
      <c r="P27" s="106">
        <f t="shared" si="0"/>
        <v>356754</v>
      </c>
      <c r="Q27" s="85"/>
      <c r="R27" s="85"/>
    </row>
    <row r="28" spans="1:18" s="86" customFormat="1" ht="9">
      <c r="A28" s="84"/>
      <c r="B28" s="75" t="s">
        <v>94</v>
      </c>
      <c r="C28" s="71" t="s">
        <v>63</v>
      </c>
      <c r="D28" s="83">
        <v>31725</v>
      </c>
      <c r="E28" s="83">
        <v>43359</v>
      </c>
      <c r="F28" s="83">
        <v>18293</v>
      </c>
      <c r="G28" s="83">
        <v>11117</v>
      </c>
      <c r="H28" s="83">
        <v>13017</v>
      </c>
      <c r="I28" s="83">
        <v>13815</v>
      </c>
      <c r="J28" s="83">
        <v>15599</v>
      </c>
      <c r="K28" s="83">
        <v>12762</v>
      </c>
      <c r="L28" s="83">
        <v>15315</v>
      </c>
      <c r="M28" s="83">
        <v>10934</v>
      </c>
      <c r="N28" s="83">
        <v>12510</v>
      </c>
      <c r="O28" s="83">
        <v>12960</v>
      </c>
      <c r="P28" s="105">
        <f t="shared" si="0"/>
        <v>211406</v>
      </c>
      <c r="Q28" s="85"/>
      <c r="R28" s="85"/>
    </row>
    <row r="29" spans="1:18" s="86" customFormat="1" ht="9">
      <c r="A29" s="84"/>
      <c r="B29" s="76" t="s">
        <v>6</v>
      </c>
      <c r="C29" s="70" t="s">
        <v>47</v>
      </c>
      <c r="D29" s="103">
        <v>23583</v>
      </c>
      <c r="E29" s="103">
        <v>27816</v>
      </c>
      <c r="F29" s="103">
        <v>23707</v>
      </c>
      <c r="G29" s="103">
        <v>21617</v>
      </c>
      <c r="H29" s="103">
        <v>20549</v>
      </c>
      <c r="I29" s="103">
        <v>20257</v>
      </c>
      <c r="J29" s="103">
        <v>21131</v>
      </c>
      <c r="K29" s="103">
        <v>21818</v>
      </c>
      <c r="L29" s="103">
        <v>20505</v>
      </c>
      <c r="M29" s="103">
        <v>19186</v>
      </c>
      <c r="N29" s="103">
        <v>19175</v>
      </c>
      <c r="O29" s="103">
        <v>19188</v>
      </c>
      <c r="P29" s="106">
        <f t="shared" si="0"/>
        <v>258532</v>
      </c>
      <c r="Q29" s="85"/>
      <c r="R29" s="85"/>
    </row>
    <row r="30" spans="1:18" s="86" customFormat="1" ht="9">
      <c r="A30" s="84"/>
      <c r="B30" s="75" t="s">
        <v>57</v>
      </c>
      <c r="C30" s="71" t="s">
        <v>48</v>
      </c>
      <c r="D30" s="83">
        <v>12752</v>
      </c>
      <c r="E30" s="83">
        <v>13728</v>
      </c>
      <c r="F30" s="83">
        <v>14013</v>
      </c>
      <c r="G30" s="83">
        <v>13067</v>
      </c>
      <c r="H30" s="83">
        <v>13645</v>
      </c>
      <c r="I30" s="83">
        <v>14042</v>
      </c>
      <c r="J30" s="83">
        <v>14018</v>
      </c>
      <c r="K30" s="83">
        <v>14590</v>
      </c>
      <c r="L30" s="83">
        <v>14075</v>
      </c>
      <c r="M30" s="83">
        <v>14100</v>
      </c>
      <c r="N30" s="83">
        <v>13315</v>
      </c>
      <c r="O30" s="83">
        <v>13177</v>
      </c>
      <c r="P30" s="105">
        <f t="shared" si="0"/>
        <v>164522</v>
      </c>
      <c r="Q30" s="85"/>
      <c r="R30" s="85"/>
    </row>
    <row r="31" spans="1:18" s="86" customFormat="1" ht="9">
      <c r="A31" s="84"/>
      <c r="B31" s="76" t="s">
        <v>52</v>
      </c>
      <c r="C31" s="70" t="s">
        <v>53</v>
      </c>
      <c r="D31" s="103">
        <v>8543</v>
      </c>
      <c r="E31" s="103">
        <v>8828</v>
      </c>
      <c r="F31" s="103">
        <v>6469</v>
      </c>
      <c r="G31" s="103">
        <v>6055</v>
      </c>
      <c r="H31" s="103">
        <v>6181</v>
      </c>
      <c r="I31" s="103">
        <v>6605</v>
      </c>
      <c r="J31" s="103">
        <v>6537</v>
      </c>
      <c r="K31" s="103">
        <v>7431</v>
      </c>
      <c r="L31" s="103">
        <v>5810</v>
      </c>
      <c r="M31" s="103">
        <v>5534</v>
      </c>
      <c r="N31" s="103">
        <v>5815</v>
      </c>
      <c r="O31" s="103">
        <v>5477</v>
      </c>
      <c r="P31" s="106">
        <f t="shared" si="0"/>
        <v>79285</v>
      </c>
      <c r="Q31" s="85"/>
      <c r="R31" s="85"/>
    </row>
    <row r="32" spans="1:18" s="86" customFormat="1" ht="9">
      <c r="A32" s="84"/>
      <c r="B32" s="75" t="s">
        <v>50</v>
      </c>
      <c r="C32" s="71" t="s">
        <v>51</v>
      </c>
      <c r="D32" s="83">
        <v>6557</v>
      </c>
      <c r="E32" s="83">
        <v>6624</v>
      </c>
      <c r="F32" s="83">
        <v>6968</v>
      </c>
      <c r="G32" s="83">
        <v>6250</v>
      </c>
      <c r="H32" s="83">
        <v>6820</v>
      </c>
      <c r="I32" s="83">
        <v>5491</v>
      </c>
      <c r="J32" s="83">
        <v>6186</v>
      </c>
      <c r="K32" s="83">
        <v>6262</v>
      </c>
      <c r="L32" s="83">
        <v>6521</v>
      </c>
      <c r="M32" s="83">
        <v>6482</v>
      </c>
      <c r="N32" s="83">
        <v>7138</v>
      </c>
      <c r="O32" s="83">
        <v>7072</v>
      </c>
      <c r="P32" s="105">
        <f t="shared" si="0"/>
        <v>78371</v>
      </c>
      <c r="Q32" s="85"/>
      <c r="R32" s="85"/>
    </row>
    <row r="33" spans="1:18" s="86" customFormat="1" ht="9">
      <c r="A33" s="84"/>
      <c r="B33" s="76" t="s">
        <v>7</v>
      </c>
      <c r="C33" s="70" t="s">
        <v>49</v>
      </c>
      <c r="D33" s="103">
        <v>27620</v>
      </c>
      <c r="E33" s="103">
        <v>27905</v>
      </c>
      <c r="F33" s="103">
        <v>31135</v>
      </c>
      <c r="G33" s="103">
        <v>28226</v>
      </c>
      <c r="H33" s="103">
        <v>28340</v>
      </c>
      <c r="I33" s="103">
        <v>24913</v>
      </c>
      <c r="J33" s="103">
        <v>27010</v>
      </c>
      <c r="K33" s="103">
        <v>27915</v>
      </c>
      <c r="L33" s="103">
        <v>26282</v>
      </c>
      <c r="M33" s="103">
        <v>26795</v>
      </c>
      <c r="N33" s="103">
        <v>25560</v>
      </c>
      <c r="O33" s="103">
        <v>27016</v>
      </c>
      <c r="P33" s="106">
        <f t="shared" si="0"/>
        <v>328717</v>
      </c>
      <c r="Q33" s="85"/>
      <c r="R33" s="85"/>
    </row>
    <row r="34" spans="1:18" s="30" customFormat="1" ht="15" customHeight="1">
      <c r="A34" s="29"/>
      <c r="B34" s="116" t="s">
        <v>69</v>
      </c>
      <c r="C34" s="117"/>
      <c r="D34" s="117"/>
      <c r="E34" s="117"/>
      <c r="F34" s="117"/>
      <c r="G34" s="117"/>
      <c r="H34" s="117"/>
      <c r="I34" s="117"/>
      <c r="J34" s="117"/>
      <c r="K34" s="117"/>
      <c r="L34" s="117"/>
      <c r="M34" s="117"/>
      <c r="N34" s="117"/>
      <c r="O34" s="117"/>
      <c r="P34" s="118"/>
      <c r="Q34" s="31"/>
      <c r="R34" s="31"/>
    </row>
    <row r="35" spans="1:18" s="86" customFormat="1" ht="9">
      <c r="A35" s="84"/>
      <c r="B35" s="81" t="s">
        <v>59</v>
      </c>
      <c r="C35" s="83" t="s">
        <v>60</v>
      </c>
      <c r="D35" s="73">
        <v>30360</v>
      </c>
      <c r="E35" s="73">
        <v>30535</v>
      </c>
      <c r="F35" s="73">
        <v>29586</v>
      </c>
      <c r="G35" s="73">
        <v>25899</v>
      </c>
      <c r="H35" s="73">
        <v>28167</v>
      </c>
      <c r="I35" s="73">
        <v>26674</v>
      </c>
      <c r="J35" s="73">
        <v>27670</v>
      </c>
      <c r="K35" s="73">
        <v>29651</v>
      </c>
      <c r="L35" s="73">
        <v>27196</v>
      </c>
      <c r="M35" s="73">
        <v>25937</v>
      </c>
      <c r="N35" s="73">
        <v>24750</v>
      </c>
      <c r="O35" s="73">
        <v>25758</v>
      </c>
      <c r="P35" s="87">
        <f>SUM(D35:O35)</f>
        <v>332183</v>
      </c>
      <c r="Q35" s="85"/>
      <c r="R35" s="85"/>
    </row>
    <row r="36" spans="1:18" s="86" customFormat="1" ht="9">
      <c r="A36" s="84"/>
      <c r="B36" s="80" t="s">
        <v>64</v>
      </c>
      <c r="C36" s="82" t="s">
        <v>65</v>
      </c>
      <c r="D36" s="72">
        <v>0</v>
      </c>
      <c r="E36" s="72">
        <v>0</v>
      </c>
      <c r="F36" s="72">
        <v>0</v>
      </c>
      <c r="G36" s="72">
        <v>0</v>
      </c>
      <c r="H36" s="72">
        <v>0</v>
      </c>
      <c r="I36" s="72">
        <v>0</v>
      </c>
      <c r="J36" s="72">
        <v>0</v>
      </c>
      <c r="K36" s="72">
        <v>0</v>
      </c>
      <c r="L36" s="72">
        <v>0</v>
      </c>
      <c r="M36" s="72">
        <v>0</v>
      </c>
      <c r="N36" s="72">
        <v>0</v>
      </c>
      <c r="O36" s="72">
        <v>0</v>
      </c>
      <c r="P36" s="107">
        <f t="shared" ref="P36:P37" si="1">SUM(D36:O36)</f>
        <v>0</v>
      </c>
      <c r="Q36" s="85"/>
      <c r="R36" s="85"/>
    </row>
    <row r="37" spans="1:18" s="86" customFormat="1" ht="9">
      <c r="A37" s="84"/>
      <c r="B37" s="81" t="s">
        <v>66</v>
      </c>
      <c r="C37" s="83" t="s">
        <v>67</v>
      </c>
      <c r="D37" s="73">
        <v>860</v>
      </c>
      <c r="E37" s="73">
        <v>2937</v>
      </c>
      <c r="F37" s="73">
        <v>3380</v>
      </c>
      <c r="G37" s="73">
        <v>2853</v>
      </c>
      <c r="H37" s="73">
        <v>3170</v>
      </c>
      <c r="I37" s="73">
        <v>2759</v>
      </c>
      <c r="J37" s="73">
        <v>2848</v>
      </c>
      <c r="K37" s="73">
        <v>3276</v>
      </c>
      <c r="L37" s="73">
        <v>3172</v>
      </c>
      <c r="M37" s="73">
        <v>3123</v>
      </c>
      <c r="N37" s="73">
        <v>3193</v>
      </c>
      <c r="O37" s="73">
        <v>3355</v>
      </c>
      <c r="P37" s="87">
        <f t="shared" si="1"/>
        <v>34926</v>
      </c>
      <c r="Q37" s="85"/>
      <c r="R37" s="85"/>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89</v>
      </c>
      <c r="C39" s="43"/>
      <c r="D39" s="98">
        <f t="shared" ref="D39:P39" si="2">SUM(D12:D33)</f>
        <v>576757</v>
      </c>
      <c r="E39" s="98">
        <f t="shared" ref="E39:F39" si="3">SUM(E12:E33)</f>
        <v>599772</v>
      </c>
      <c r="F39" s="98">
        <f t="shared" si="3"/>
        <v>582547</v>
      </c>
      <c r="G39" s="98">
        <f t="shared" ref="G39:H39" si="4">SUM(G12:G33)</f>
        <v>508623</v>
      </c>
      <c r="H39" s="98">
        <f t="shared" si="4"/>
        <v>536430</v>
      </c>
      <c r="I39" s="98">
        <f t="shared" ref="I39:O39" si="5">SUM(I12:I33)</f>
        <v>512211</v>
      </c>
      <c r="J39" s="98">
        <f t="shared" si="5"/>
        <v>533576</v>
      </c>
      <c r="K39" s="98">
        <f t="shared" si="5"/>
        <v>546086</v>
      </c>
      <c r="L39" s="98">
        <f t="shared" si="5"/>
        <v>511033</v>
      </c>
      <c r="M39" s="98">
        <f t="shared" si="5"/>
        <v>500958</v>
      </c>
      <c r="N39" s="98">
        <f t="shared" si="5"/>
        <v>494268</v>
      </c>
      <c r="O39" s="98">
        <f t="shared" si="5"/>
        <v>503656</v>
      </c>
      <c r="P39" s="98">
        <f t="shared" si="2"/>
        <v>6405917</v>
      </c>
      <c r="Q39" s="31"/>
      <c r="R39" s="31"/>
    </row>
    <row r="40" spans="1:18" s="30" customFormat="1" ht="9">
      <c r="A40" s="29"/>
      <c r="B40" s="68" t="s">
        <v>90</v>
      </c>
      <c r="C40" s="43"/>
      <c r="D40" s="98">
        <f t="shared" ref="D40:P40" si="6">SUM(D35:D37)</f>
        <v>31220</v>
      </c>
      <c r="E40" s="98">
        <f t="shared" ref="E40:F40" si="7">SUM(E35:E37)</f>
        <v>33472</v>
      </c>
      <c r="F40" s="98">
        <f t="shared" si="7"/>
        <v>32966</v>
      </c>
      <c r="G40" s="98">
        <f t="shared" ref="G40:H40" si="8">SUM(G35:G37)</f>
        <v>28752</v>
      </c>
      <c r="H40" s="98">
        <f t="shared" si="8"/>
        <v>31337</v>
      </c>
      <c r="I40" s="98">
        <f t="shared" ref="I40:O40" si="9">SUM(I35:I37)</f>
        <v>29433</v>
      </c>
      <c r="J40" s="98">
        <f t="shared" si="9"/>
        <v>30518</v>
      </c>
      <c r="K40" s="98">
        <f t="shared" si="9"/>
        <v>32927</v>
      </c>
      <c r="L40" s="98">
        <f t="shared" si="9"/>
        <v>30368</v>
      </c>
      <c r="M40" s="98">
        <f t="shared" si="9"/>
        <v>29060</v>
      </c>
      <c r="N40" s="98">
        <f t="shared" si="9"/>
        <v>27943</v>
      </c>
      <c r="O40" s="98">
        <f t="shared" si="9"/>
        <v>29113</v>
      </c>
      <c r="P40" s="98">
        <f t="shared" si="6"/>
        <v>367109</v>
      </c>
      <c r="Q40" s="31"/>
      <c r="R40" s="31"/>
    </row>
    <row r="41" spans="1:18" s="30" customFormat="1" ht="9">
      <c r="A41" s="29"/>
      <c r="B41" s="97" t="s">
        <v>91</v>
      </c>
      <c r="C41" s="43"/>
      <c r="D41" s="98">
        <f t="shared" ref="D41:I41" si="10">SUM(D39:D40)</f>
        <v>607977</v>
      </c>
      <c r="E41" s="98">
        <f t="shared" si="10"/>
        <v>633244</v>
      </c>
      <c r="F41" s="98">
        <f t="shared" si="10"/>
        <v>615513</v>
      </c>
      <c r="G41" s="98">
        <f t="shared" si="10"/>
        <v>537375</v>
      </c>
      <c r="H41" s="98">
        <f t="shared" si="10"/>
        <v>567767</v>
      </c>
      <c r="I41" s="98">
        <f t="shared" si="10"/>
        <v>541644</v>
      </c>
      <c r="J41" s="98">
        <f t="shared" ref="J41:O41" si="11">SUM(J39:J40)</f>
        <v>564094</v>
      </c>
      <c r="K41" s="98">
        <f t="shared" si="11"/>
        <v>579013</v>
      </c>
      <c r="L41" s="98">
        <f t="shared" si="11"/>
        <v>541401</v>
      </c>
      <c r="M41" s="98">
        <f t="shared" si="11"/>
        <v>530018</v>
      </c>
      <c r="N41" s="98">
        <f t="shared" si="11"/>
        <v>522211</v>
      </c>
      <c r="O41" s="98">
        <f t="shared" si="11"/>
        <v>532769</v>
      </c>
      <c r="P41" s="98">
        <f t="shared" ref="P41" si="12">SUM(P39:P40)</f>
        <v>6773026</v>
      </c>
      <c r="Q41" s="31"/>
      <c r="R41" s="31"/>
    </row>
    <row r="42" spans="1:18" s="29" customFormat="1" ht="8.25" customHeight="1">
      <c r="B42" s="1"/>
      <c r="C42" s="102"/>
      <c r="D42" s="102"/>
      <c r="E42" s="102"/>
      <c r="F42" s="102"/>
      <c r="G42" s="102"/>
      <c r="H42" s="102"/>
      <c r="I42" s="102"/>
      <c r="J42" s="102"/>
      <c r="K42" s="102"/>
      <c r="L42" s="102"/>
      <c r="M42" s="102"/>
      <c r="N42" s="102"/>
      <c r="O42" s="102"/>
      <c r="P42" s="102"/>
      <c r="Q42" s="13"/>
      <c r="R42" s="32"/>
    </row>
    <row r="43" spans="1:18" s="29" customFormat="1" ht="8.25" customHeight="1">
      <c r="B43" s="1"/>
      <c r="C43" s="102"/>
      <c r="D43" s="102"/>
      <c r="E43" s="102"/>
      <c r="F43" s="102"/>
      <c r="G43" s="102"/>
      <c r="H43" s="102"/>
      <c r="I43" s="102"/>
      <c r="J43" s="102"/>
      <c r="K43" s="102"/>
      <c r="L43" s="102"/>
      <c r="M43" s="102"/>
      <c r="N43" s="102"/>
      <c r="O43" s="102"/>
      <c r="P43" s="102"/>
      <c r="Q43" s="13"/>
      <c r="R43" s="32"/>
    </row>
    <row r="44" spans="1:18" s="29" customFormat="1" ht="8.25" customHeight="1">
      <c r="B44" s="1"/>
      <c r="C44" s="102"/>
      <c r="D44" s="102"/>
      <c r="E44" s="102"/>
      <c r="F44" s="102"/>
      <c r="G44" s="102"/>
      <c r="H44" s="102"/>
      <c r="I44" s="102"/>
      <c r="J44" s="102"/>
      <c r="K44" s="102"/>
      <c r="L44" s="102"/>
      <c r="M44" s="102"/>
      <c r="N44" s="102"/>
      <c r="O44" s="102"/>
      <c r="P44" s="102"/>
      <c r="Q44" s="13"/>
      <c r="R44" s="32"/>
    </row>
    <row r="45" spans="1:18" s="29" customFormat="1" ht="8.25" customHeight="1">
      <c r="B45" s="102"/>
      <c r="C45" s="102"/>
      <c r="D45" s="102"/>
      <c r="E45" s="102"/>
      <c r="F45" s="102"/>
      <c r="G45" s="102"/>
      <c r="H45" s="102"/>
      <c r="I45" s="102"/>
      <c r="J45" s="102"/>
      <c r="K45" s="102"/>
      <c r="L45" s="102"/>
      <c r="M45" s="102"/>
      <c r="N45" s="102"/>
      <c r="O45" s="102"/>
      <c r="P45" s="102"/>
      <c r="Q45" s="13"/>
      <c r="R45" s="32"/>
    </row>
    <row r="46" spans="1:18" s="29" customFormat="1" ht="16.5" customHeight="1">
      <c r="B46" s="127" t="s">
        <v>72</v>
      </c>
      <c r="C46" s="128"/>
      <c r="D46" s="128"/>
      <c r="E46" s="128"/>
      <c r="F46" s="128"/>
      <c r="G46" s="128"/>
      <c r="H46" s="128"/>
      <c r="I46" s="128"/>
      <c r="J46" s="128"/>
      <c r="K46" s="128"/>
      <c r="L46" s="128"/>
      <c r="M46" s="128"/>
      <c r="N46" s="128"/>
      <c r="O46" s="128"/>
      <c r="P46" s="128"/>
      <c r="Q46" s="131"/>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4" t="s">
        <v>103</v>
      </c>
      <c r="Q47" s="49" t="s">
        <v>10</v>
      </c>
    </row>
    <row r="48" spans="1:18" ht="15">
      <c r="B48" s="116" t="s">
        <v>82</v>
      </c>
      <c r="C48" s="117"/>
      <c r="D48" s="117"/>
      <c r="E48" s="117"/>
      <c r="F48" s="117"/>
      <c r="G48" s="117"/>
      <c r="H48" s="117"/>
      <c r="I48" s="117"/>
      <c r="J48" s="117"/>
      <c r="K48" s="117"/>
      <c r="L48" s="117"/>
      <c r="M48" s="117"/>
      <c r="N48" s="117"/>
      <c r="O48" s="117"/>
      <c r="P48" s="117"/>
      <c r="Q48" s="118"/>
    </row>
    <row r="49" spans="2:17" ht="9" customHeight="1">
      <c r="B49" s="78" t="s">
        <v>84</v>
      </c>
      <c r="C49" s="71" t="s">
        <v>58</v>
      </c>
      <c r="D49" s="83">
        <v>101758417.59999999</v>
      </c>
      <c r="E49" s="83">
        <v>106663964.81999999</v>
      </c>
      <c r="F49" s="83">
        <v>104443724.28</v>
      </c>
      <c r="G49" s="83">
        <v>94617539.38000001</v>
      </c>
      <c r="H49" s="83">
        <v>101437304.43000001</v>
      </c>
      <c r="I49" s="83">
        <v>96672692.200000003</v>
      </c>
      <c r="J49" s="83">
        <v>102309539.64</v>
      </c>
      <c r="K49" s="83">
        <v>107341525.83</v>
      </c>
      <c r="L49" s="83">
        <v>105193724.3</v>
      </c>
      <c r="M49" s="83">
        <v>101641975.05</v>
      </c>
      <c r="N49" s="83">
        <v>107112505.36</v>
      </c>
      <c r="O49" s="83">
        <v>100712200.40000001</v>
      </c>
      <c r="P49" s="83">
        <f>SUM(D49:O49)</f>
        <v>1229905113.29</v>
      </c>
      <c r="Q49" s="105">
        <f>P49/'Ingresos Brutos del Juego'!$P$42</f>
        <v>1303229.1281360267</v>
      </c>
    </row>
    <row r="50" spans="2:17" s="88" customFormat="1" ht="9" customHeight="1">
      <c r="B50" s="77" t="s">
        <v>54</v>
      </c>
      <c r="C50" s="70" t="s">
        <v>36</v>
      </c>
      <c r="D50" s="103">
        <v>56089348.420000009</v>
      </c>
      <c r="E50" s="103">
        <v>52705925.020000003</v>
      </c>
      <c r="F50" s="103">
        <v>58875455.310000002</v>
      </c>
      <c r="G50" s="103">
        <v>53338430.600000001</v>
      </c>
      <c r="H50" s="103">
        <v>59983744.940000013</v>
      </c>
      <c r="I50" s="103">
        <v>59551446.5</v>
      </c>
      <c r="J50" s="103">
        <v>59854497.780000001</v>
      </c>
      <c r="K50" s="103">
        <v>62530163.850000009</v>
      </c>
      <c r="L50" s="103">
        <v>56914705.680000007</v>
      </c>
      <c r="M50" s="103">
        <v>58077800.549999997</v>
      </c>
      <c r="N50" s="103">
        <v>55571083.400000013</v>
      </c>
      <c r="O50" s="103">
        <v>59513467.720000014</v>
      </c>
      <c r="P50" s="103">
        <f t="shared" ref="P50:P70" si="13">SUM(D50:O50)</f>
        <v>693006069.7700001</v>
      </c>
      <c r="Q50" s="106">
        <f>P50/'Ingresos Brutos del Juego'!$P$42</f>
        <v>734321.44182522676</v>
      </c>
    </row>
    <row r="51" spans="2:17" s="88" customFormat="1" ht="9" customHeight="1">
      <c r="B51" s="78" t="s">
        <v>100</v>
      </c>
      <c r="C51" s="71" t="s">
        <v>37</v>
      </c>
      <c r="D51" s="83">
        <v>157250252.18000001</v>
      </c>
      <c r="E51" s="83">
        <v>157829518.41999999</v>
      </c>
      <c r="F51" s="83">
        <v>172195172.66</v>
      </c>
      <c r="G51" s="83">
        <v>141148361.90000001</v>
      </c>
      <c r="H51" s="83">
        <v>162671665.09999999</v>
      </c>
      <c r="I51" s="83">
        <v>165984406.69999999</v>
      </c>
      <c r="J51" s="83">
        <v>164131173.36000001</v>
      </c>
      <c r="K51" s="83">
        <v>168266341.31999999</v>
      </c>
      <c r="L51" s="83">
        <v>151688932.36000001</v>
      </c>
      <c r="M51" s="83">
        <v>160339458.50999999</v>
      </c>
      <c r="N51" s="83">
        <v>149111465.16</v>
      </c>
      <c r="O51" s="83">
        <v>153955886.13999999</v>
      </c>
      <c r="P51" s="83">
        <f t="shared" si="13"/>
        <v>1904572633.8099999</v>
      </c>
      <c r="Q51" s="105">
        <f>P51/'Ingresos Brutos del Juego'!$P$42</f>
        <v>2018118.7200631532</v>
      </c>
    </row>
    <row r="52" spans="2:17" s="88" customFormat="1" ht="9" customHeight="1">
      <c r="B52" s="79" t="s">
        <v>34</v>
      </c>
      <c r="C52" s="70" t="s">
        <v>38</v>
      </c>
      <c r="D52" s="103">
        <v>78645495.88000001</v>
      </c>
      <c r="E52" s="103">
        <v>81765797.540000007</v>
      </c>
      <c r="F52" s="103">
        <v>91322493.850000009</v>
      </c>
      <c r="G52" s="103">
        <v>86290538.88000001</v>
      </c>
      <c r="H52" s="103">
        <v>89325113.99000001</v>
      </c>
      <c r="I52" s="103">
        <v>87299151.800000012</v>
      </c>
      <c r="J52" s="103">
        <v>85025525.969999999</v>
      </c>
      <c r="K52" s="103">
        <v>96127152.660000011</v>
      </c>
      <c r="L52" s="103">
        <v>102462264.38</v>
      </c>
      <c r="M52" s="103">
        <v>90967587.480000004</v>
      </c>
      <c r="N52" s="103">
        <v>87845686.600000009</v>
      </c>
      <c r="O52" s="103">
        <v>92949164.560000017</v>
      </c>
      <c r="P52" s="103">
        <f t="shared" si="13"/>
        <v>1070025973.5900002</v>
      </c>
      <c r="Q52" s="106">
        <f>P52/'Ingresos Brutos del Juego'!$P$42</f>
        <v>1133818.3747478994</v>
      </c>
    </row>
    <row r="53" spans="2:17" s="88" customFormat="1" ht="9" customHeight="1">
      <c r="B53" s="78" t="s">
        <v>70</v>
      </c>
      <c r="C53" s="71" t="s">
        <v>71</v>
      </c>
      <c r="D53" s="83">
        <v>31957937.199999999</v>
      </c>
      <c r="E53" s="83">
        <v>37158082.5</v>
      </c>
      <c r="F53" s="83">
        <v>37767191.770000003</v>
      </c>
      <c r="G53" s="83">
        <v>32317887.420000009</v>
      </c>
      <c r="H53" s="83">
        <v>33578803.299999997</v>
      </c>
      <c r="I53" s="83">
        <v>33534807.600000009</v>
      </c>
      <c r="J53" s="83">
        <v>32591656.02</v>
      </c>
      <c r="K53" s="83">
        <v>38454551.520000003</v>
      </c>
      <c r="L53" s="83">
        <v>34793596.600000001</v>
      </c>
      <c r="M53" s="83">
        <v>38392384.799999997</v>
      </c>
      <c r="N53" s="83">
        <v>35292185.32</v>
      </c>
      <c r="O53" s="83">
        <v>37689350.580000013</v>
      </c>
      <c r="P53" s="83">
        <f t="shared" si="13"/>
        <v>423528434.63000011</v>
      </c>
      <c r="Q53" s="105">
        <f>P53/'Ingresos Brutos del Juego'!$P$42</f>
        <v>448778.19161771832</v>
      </c>
    </row>
    <row r="54" spans="2:17" s="88" customFormat="1" ht="9" customHeight="1">
      <c r="B54" s="77" t="s">
        <v>92</v>
      </c>
      <c r="C54" s="70" t="s">
        <v>61</v>
      </c>
      <c r="D54" s="103">
        <v>266065670.36000001</v>
      </c>
      <c r="E54" s="103">
        <v>301746149.94999999</v>
      </c>
      <c r="F54" s="103">
        <v>196206162.59999999</v>
      </c>
      <c r="G54" s="103">
        <v>150689051.24000001</v>
      </c>
      <c r="H54" s="103">
        <v>172145193.78</v>
      </c>
      <c r="I54" s="103">
        <v>170979638.19999999</v>
      </c>
      <c r="J54" s="103">
        <v>188364810.47999999</v>
      </c>
      <c r="K54" s="103">
        <v>178641135.75</v>
      </c>
      <c r="L54" s="103">
        <v>176490402.62</v>
      </c>
      <c r="M54" s="103">
        <v>155917811.28</v>
      </c>
      <c r="N54" s="103">
        <v>157058853</v>
      </c>
      <c r="O54" s="103">
        <v>154822632.86000001</v>
      </c>
      <c r="P54" s="103">
        <f t="shared" si="13"/>
        <v>2269127512.1199999</v>
      </c>
      <c r="Q54" s="106">
        <f>P54/'Ingresos Brutos del Juego'!$P$42</f>
        <v>2404407.4923301344</v>
      </c>
    </row>
    <row r="55" spans="2:17" s="88" customFormat="1" ht="9" customHeight="1">
      <c r="B55" s="78" t="s">
        <v>11</v>
      </c>
      <c r="C55" s="71" t="s">
        <v>39</v>
      </c>
      <c r="D55" s="83">
        <v>79306382.400000006</v>
      </c>
      <c r="E55" s="83">
        <v>88706476.950000003</v>
      </c>
      <c r="F55" s="83">
        <v>69025926.690000013</v>
      </c>
      <c r="G55" s="83">
        <v>57850980.460000008</v>
      </c>
      <c r="H55" s="83">
        <v>61179388.550000012</v>
      </c>
      <c r="I55" s="83">
        <v>60734648.799999997</v>
      </c>
      <c r="J55" s="83">
        <v>72760941.329999998</v>
      </c>
      <c r="K55" s="83">
        <v>59909940.090000004</v>
      </c>
      <c r="L55" s="83">
        <v>59079434.119999997</v>
      </c>
      <c r="M55" s="83">
        <v>58040526.390000008</v>
      </c>
      <c r="N55" s="83">
        <v>54027312.640000008</v>
      </c>
      <c r="O55" s="83">
        <v>47784123.520000003</v>
      </c>
      <c r="P55" s="83">
        <f t="shared" si="13"/>
        <v>768406081.93999994</v>
      </c>
      <c r="Q55" s="105">
        <f>P55/'Ingresos Brutos del Juego'!$P$42</f>
        <v>814216.62321763474</v>
      </c>
    </row>
    <row r="56" spans="2:17" s="88" customFormat="1" ht="9" customHeight="1">
      <c r="B56" s="77" t="s">
        <v>93</v>
      </c>
      <c r="C56" s="70" t="s">
        <v>62</v>
      </c>
      <c r="D56" s="103">
        <v>321299487.60000002</v>
      </c>
      <c r="E56" s="103">
        <v>255444927.15000001</v>
      </c>
      <c r="F56" s="103">
        <v>270466067.82999998</v>
      </c>
      <c r="G56" s="103">
        <v>209557522.72</v>
      </c>
      <c r="H56" s="103">
        <v>217323114.40000001</v>
      </c>
      <c r="I56" s="103">
        <v>207833857.69999999</v>
      </c>
      <c r="J56" s="103">
        <v>240969534.96000001</v>
      </c>
      <c r="K56" s="103">
        <v>240723831.81</v>
      </c>
      <c r="L56" s="103">
        <v>228699378.88</v>
      </c>
      <c r="M56" s="103">
        <v>213450477.24000001</v>
      </c>
      <c r="N56" s="103">
        <v>222890648.40000001</v>
      </c>
      <c r="O56" s="103">
        <v>232123250.66</v>
      </c>
      <c r="P56" s="103">
        <f t="shared" si="13"/>
        <v>2860782099.3499999</v>
      </c>
      <c r="Q56" s="106">
        <f>P56/'Ingresos Brutos del Juego'!$P$42</f>
        <v>3031335.1175115937</v>
      </c>
    </row>
    <row r="57" spans="2:17" s="88" customFormat="1" ht="9" customHeight="1">
      <c r="B57" s="78" t="s">
        <v>87</v>
      </c>
      <c r="C57" s="71" t="s">
        <v>40</v>
      </c>
      <c r="D57" s="83">
        <v>147128729.86000001</v>
      </c>
      <c r="E57" s="83">
        <v>145335394.68000001</v>
      </c>
      <c r="F57" s="83">
        <v>151789913.16999999</v>
      </c>
      <c r="G57" s="83">
        <v>138460908.03999999</v>
      </c>
      <c r="H57" s="83">
        <v>152817912.59</v>
      </c>
      <c r="I57" s="83">
        <v>153374324.59999999</v>
      </c>
      <c r="J57" s="83">
        <v>158820829.86000001</v>
      </c>
      <c r="K57" s="83">
        <v>155967896.69999999</v>
      </c>
      <c r="L57" s="83">
        <v>137720394.97999999</v>
      </c>
      <c r="M57" s="83">
        <v>134005264.47</v>
      </c>
      <c r="N57" s="83">
        <v>132321209.16</v>
      </c>
      <c r="O57" s="83">
        <v>120411845.95999999</v>
      </c>
      <c r="P57" s="83">
        <f t="shared" si="13"/>
        <v>1728154624.0700002</v>
      </c>
      <c r="Q57" s="105">
        <f>P57/'Ingresos Brutos del Juego'!$P$42</f>
        <v>1831183.088576969</v>
      </c>
    </row>
    <row r="58" spans="2:17" s="88" customFormat="1" ht="9" customHeight="1">
      <c r="B58" s="77" t="s">
        <v>55</v>
      </c>
      <c r="C58" s="70" t="s">
        <v>41</v>
      </c>
      <c r="D58" s="103">
        <v>330402520.42000008</v>
      </c>
      <c r="E58" s="103">
        <v>339863586.57999998</v>
      </c>
      <c r="F58" s="103">
        <v>428478700.72000003</v>
      </c>
      <c r="G58" s="103">
        <v>398956860.12000012</v>
      </c>
      <c r="H58" s="103">
        <v>429208569.93000001</v>
      </c>
      <c r="I58" s="103">
        <v>369034812.30000007</v>
      </c>
      <c r="J58" s="103">
        <v>355548276.93000013</v>
      </c>
      <c r="K58" s="103">
        <v>373160458.44000012</v>
      </c>
      <c r="L58" s="103">
        <v>344902558.98000008</v>
      </c>
      <c r="M58" s="103">
        <v>352930383.95999998</v>
      </c>
      <c r="N58" s="103">
        <v>368527463.36000007</v>
      </c>
      <c r="O58" s="103">
        <v>424069964.50000012</v>
      </c>
      <c r="P58" s="103">
        <f t="shared" si="13"/>
        <v>4515084156.2400007</v>
      </c>
      <c r="Q58" s="106">
        <f>P58/'Ingresos Brutos del Juego'!$P$42</f>
        <v>4784262.7246724907</v>
      </c>
    </row>
    <row r="59" spans="2:17" s="88" customFormat="1" ht="9" customHeight="1">
      <c r="B59" s="78" t="s">
        <v>1</v>
      </c>
      <c r="C59" s="71" t="s">
        <v>42</v>
      </c>
      <c r="D59" s="83">
        <v>33415508.84</v>
      </c>
      <c r="E59" s="83">
        <v>36419424.860000007</v>
      </c>
      <c r="F59" s="83">
        <v>40638169.600000001</v>
      </c>
      <c r="G59" s="83">
        <v>27061610.940000001</v>
      </c>
      <c r="H59" s="83">
        <v>28219021.600000001</v>
      </c>
      <c r="I59" s="83">
        <v>29313031.300000001</v>
      </c>
      <c r="J59" s="83">
        <v>29262301.530000001</v>
      </c>
      <c r="K59" s="83">
        <v>33444757.5</v>
      </c>
      <c r="L59" s="83">
        <v>32354793.100000009</v>
      </c>
      <c r="M59" s="83">
        <v>32223511.32</v>
      </c>
      <c r="N59" s="83">
        <v>33906989.200000003</v>
      </c>
      <c r="O59" s="83">
        <v>29436414.420000009</v>
      </c>
      <c r="P59" s="83">
        <f t="shared" si="13"/>
        <v>385695534.21000004</v>
      </c>
      <c r="Q59" s="105">
        <f>P59/'Ingresos Brutos del Juego'!$P$42</f>
        <v>408689.78374264011</v>
      </c>
    </row>
    <row r="60" spans="2:17" s="88" customFormat="1" ht="9" customHeight="1">
      <c r="B60" s="77" t="s">
        <v>2</v>
      </c>
      <c r="C60" s="70" t="s">
        <v>43</v>
      </c>
      <c r="D60" s="103">
        <v>55392248.940000013</v>
      </c>
      <c r="E60" s="103">
        <v>56768542.040000007</v>
      </c>
      <c r="F60" s="103">
        <v>60326818.510000013</v>
      </c>
      <c r="G60" s="103">
        <v>63353644.900000013</v>
      </c>
      <c r="H60" s="103">
        <v>66415482.980000012</v>
      </c>
      <c r="I60" s="103">
        <v>59173926.700000003</v>
      </c>
      <c r="J60" s="103">
        <v>63387030.63000001</v>
      </c>
      <c r="K60" s="103">
        <v>65768538.99000001</v>
      </c>
      <c r="L60" s="103">
        <v>60463745.440000013</v>
      </c>
      <c r="M60" s="103">
        <v>67503503.760000005</v>
      </c>
      <c r="N60" s="103">
        <v>60300338.840000004</v>
      </c>
      <c r="O60" s="103">
        <v>58886960.580000013</v>
      </c>
      <c r="P60" s="103">
        <f t="shared" si="13"/>
        <v>737740782.31000018</v>
      </c>
      <c r="Q60" s="106">
        <f>P60/'Ingresos Brutos del Juego'!$P$42</f>
        <v>781723.13142790552</v>
      </c>
    </row>
    <row r="61" spans="2:17" s="88" customFormat="1" ht="9" customHeight="1">
      <c r="B61" s="78" t="s">
        <v>85</v>
      </c>
      <c r="C61" s="71" t="s">
        <v>86</v>
      </c>
      <c r="D61" s="83">
        <v>62838538.840000011</v>
      </c>
      <c r="E61" s="83">
        <v>67609694.110000014</v>
      </c>
      <c r="F61" s="83">
        <v>70744884.980000004</v>
      </c>
      <c r="G61" s="83">
        <v>64193189.060000002</v>
      </c>
      <c r="H61" s="83">
        <v>65169448.260000013</v>
      </c>
      <c r="I61" s="83">
        <v>72124697.400000006</v>
      </c>
      <c r="J61" s="83">
        <v>79849095.480000004</v>
      </c>
      <c r="K61" s="83">
        <v>86089112.340000004</v>
      </c>
      <c r="L61" s="83">
        <v>68509474.320000008</v>
      </c>
      <c r="M61" s="83">
        <v>65863440.720000014</v>
      </c>
      <c r="N61" s="83">
        <v>61587591.800000012</v>
      </c>
      <c r="O61" s="83">
        <v>57567998.18</v>
      </c>
      <c r="P61" s="83">
        <f t="shared" si="13"/>
        <v>822147165.49000013</v>
      </c>
      <c r="Q61" s="105">
        <f>P61/'Ingresos Brutos del Juego'!$P$42</f>
        <v>871161.62222865853</v>
      </c>
    </row>
    <row r="62" spans="2:17" s="88" customFormat="1" ht="9" customHeight="1">
      <c r="B62" s="77" t="s">
        <v>56</v>
      </c>
      <c r="C62" s="70" t="s">
        <v>44</v>
      </c>
      <c r="D62" s="103">
        <v>213733416.53999999</v>
      </c>
      <c r="E62" s="103">
        <v>218246308.56</v>
      </c>
      <c r="F62" s="103">
        <v>232898438.5</v>
      </c>
      <c r="G62" s="103">
        <v>219978820.88</v>
      </c>
      <c r="H62" s="103">
        <v>227699102.05000001</v>
      </c>
      <c r="I62" s="103">
        <v>218749704.59999999</v>
      </c>
      <c r="J62" s="103">
        <v>229960962</v>
      </c>
      <c r="K62" s="103">
        <v>244298961.06</v>
      </c>
      <c r="L62" s="103">
        <v>227110672.59999999</v>
      </c>
      <c r="M62" s="103">
        <v>238615194.50999999</v>
      </c>
      <c r="N62" s="103">
        <v>225064053.75999999</v>
      </c>
      <c r="O62" s="103">
        <v>232269278.63999999</v>
      </c>
      <c r="P62" s="103">
        <f t="shared" si="13"/>
        <v>2728624913.6999993</v>
      </c>
      <c r="Q62" s="106">
        <f>P62/'Ingresos Brutos del Juego'!$P$42</f>
        <v>2891299.0350768743</v>
      </c>
    </row>
    <row r="63" spans="2:17" s="88" customFormat="1" ht="9" customHeight="1">
      <c r="B63" s="78" t="s">
        <v>4</v>
      </c>
      <c r="C63" s="71" t="s">
        <v>109</v>
      </c>
      <c r="D63" s="83">
        <v>45913506.659999996</v>
      </c>
      <c r="E63" s="83">
        <v>48386579.430000007</v>
      </c>
      <c r="F63" s="83">
        <v>48344001.090000004</v>
      </c>
      <c r="G63" s="83">
        <v>41187853.979999997</v>
      </c>
      <c r="H63" s="83">
        <v>40693111.830000013</v>
      </c>
      <c r="I63" s="83">
        <v>44280310.20000001</v>
      </c>
      <c r="J63" s="83">
        <v>45156390.510000013</v>
      </c>
      <c r="K63" s="83">
        <v>47597656.260000013</v>
      </c>
      <c r="L63" s="83">
        <v>44493066.520000003</v>
      </c>
      <c r="M63" s="83">
        <v>46839641.310000002</v>
      </c>
      <c r="N63" s="83">
        <v>36117706.240000002</v>
      </c>
      <c r="O63" s="83">
        <v>41679211.840000004</v>
      </c>
      <c r="P63" s="83">
        <f t="shared" si="13"/>
        <v>530689035.87</v>
      </c>
      <c r="Q63" s="105">
        <f>P63/'Ingresos Brutos del Juego'!$P$42</f>
        <v>562327.45278873702</v>
      </c>
    </row>
    <row r="64" spans="2:17" s="88" customFormat="1" ht="9" customHeight="1">
      <c r="B64" s="77" t="s">
        <v>5</v>
      </c>
      <c r="C64" s="70" t="s">
        <v>46</v>
      </c>
      <c r="D64" s="103">
        <v>128103346</v>
      </c>
      <c r="E64" s="103">
        <v>129044390.51000001</v>
      </c>
      <c r="F64" s="103">
        <v>152420349.06</v>
      </c>
      <c r="G64" s="103">
        <v>147800836.81999999</v>
      </c>
      <c r="H64" s="103">
        <v>143866619.05000001</v>
      </c>
      <c r="I64" s="103">
        <v>137628986.59999999</v>
      </c>
      <c r="J64" s="103">
        <v>138082784.06999999</v>
      </c>
      <c r="K64" s="103">
        <v>142045651.44</v>
      </c>
      <c r="L64" s="103">
        <v>131895138.62</v>
      </c>
      <c r="M64" s="103">
        <v>132425771.94</v>
      </c>
      <c r="N64" s="103">
        <v>129009797.56</v>
      </c>
      <c r="O64" s="103">
        <v>128758993.72</v>
      </c>
      <c r="P64" s="103">
        <f t="shared" si="13"/>
        <v>1641082665.3900001</v>
      </c>
      <c r="Q64" s="106">
        <f>P64/'Ingresos Brutos del Juego'!$P$42</f>
        <v>1738920.1070107834</v>
      </c>
    </row>
    <row r="65" spans="2:17" s="88" customFormat="1" ht="9" customHeight="1">
      <c r="B65" s="78" t="s">
        <v>94</v>
      </c>
      <c r="C65" s="71" t="s">
        <v>63</v>
      </c>
      <c r="D65" s="83">
        <v>143607019.5</v>
      </c>
      <c r="E65" s="83">
        <v>195289369.59</v>
      </c>
      <c r="F65" s="83">
        <v>82968084.430000007</v>
      </c>
      <c r="G65" s="83">
        <v>50723980.580000013</v>
      </c>
      <c r="H65" s="83">
        <v>59631007.170000002</v>
      </c>
      <c r="I65" s="83">
        <v>63602878.500000007</v>
      </c>
      <c r="J65" s="83">
        <v>72031346.310000002</v>
      </c>
      <c r="K65" s="83">
        <v>58871999.340000004</v>
      </c>
      <c r="L65" s="83">
        <v>71143382.100000009</v>
      </c>
      <c r="M65" s="83">
        <v>50944458.180000007</v>
      </c>
      <c r="N65" s="83">
        <v>58346139.600000001</v>
      </c>
      <c r="O65" s="83">
        <v>61049116.799999997</v>
      </c>
      <c r="P65" s="83">
        <f t="shared" si="13"/>
        <v>968208782.10000026</v>
      </c>
      <c r="Q65" s="105">
        <f>P65/'Ingresos Brutos del Juego'!$P$42</f>
        <v>1025931.0846952365</v>
      </c>
    </row>
    <row r="66" spans="2:17" s="88" customFormat="1" ht="9" customHeight="1">
      <c r="B66" s="77" t="s">
        <v>6</v>
      </c>
      <c r="C66" s="70" t="s">
        <v>47</v>
      </c>
      <c r="D66" s="103">
        <v>106751279.45999999</v>
      </c>
      <c r="E66" s="103">
        <v>125283542.16</v>
      </c>
      <c r="F66" s="103">
        <v>107523335.56999999</v>
      </c>
      <c r="G66" s="103">
        <v>98632750.579999998</v>
      </c>
      <c r="H66" s="103">
        <v>94135174.49000001</v>
      </c>
      <c r="I66" s="103">
        <v>93261202.300000012</v>
      </c>
      <c r="J66" s="103">
        <v>97576407.390000001</v>
      </c>
      <c r="K66" s="103">
        <v>100647961.26000001</v>
      </c>
      <c r="L66" s="103">
        <v>95252696.700000003</v>
      </c>
      <c r="M66" s="103">
        <v>89392754.220000014</v>
      </c>
      <c r="N66" s="103">
        <v>89431433.000000015</v>
      </c>
      <c r="O66" s="103">
        <v>90386609.040000007</v>
      </c>
      <c r="P66" s="103">
        <f t="shared" si="13"/>
        <v>1188275146.1700001</v>
      </c>
      <c r="Q66" s="106">
        <f>P66/'Ingresos Brutos del Juego'!$P$42</f>
        <v>1259117.2814838886</v>
      </c>
    </row>
    <row r="67" spans="2:17" s="88" customFormat="1" ht="9" customHeight="1">
      <c r="B67" s="78" t="s">
        <v>57</v>
      </c>
      <c r="C67" s="71" t="s">
        <v>48</v>
      </c>
      <c r="D67" s="83">
        <v>57723458.24000001</v>
      </c>
      <c r="E67" s="83">
        <v>61831049.280000001</v>
      </c>
      <c r="F67" s="83">
        <v>63556101.630000003</v>
      </c>
      <c r="G67" s="83">
        <v>59621323.580000013</v>
      </c>
      <c r="H67" s="83">
        <v>62507881.450000003</v>
      </c>
      <c r="I67" s="83">
        <v>64647963.799999997</v>
      </c>
      <c r="J67" s="83">
        <v>64730778.420000009</v>
      </c>
      <c r="K67" s="83">
        <v>67304691.300000012</v>
      </c>
      <c r="L67" s="83">
        <v>65383160.500000007</v>
      </c>
      <c r="M67" s="83">
        <v>65695707.000000007</v>
      </c>
      <c r="N67" s="83">
        <v>62100627.400000013</v>
      </c>
      <c r="O67" s="83">
        <v>62071312.659999996</v>
      </c>
      <c r="P67" s="83">
        <f t="shared" si="13"/>
        <v>757174055.25999999</v>
      </c>
      <c r="Q67" s="105">
        <f>P67/'Ingresos Brutos del Juego'!$P$42</f>
        <v>802314.96984681464</v>
      </c>
    </row>
    <row r="68" spans="2:17" s="88" customFormat="1" ht="9" customHeight="1">
      <c r="B68" s="77" t="s">
        <v>52</v>
      </c>
      <c r="C68" s="70" t="s">
        <v>53</v>
      </c>
      <c r="D68" s="103">
        <v>38670914.659999996</v>
      </c>
      <c r="E68" s="103">
        <v>39761400.280000001</v>
      </c>
      <c r="F68" s="103">
        <v>29340214.190000001</v>
      </c>
      <c r="G68" s="103">
        <v>27627390.699999999</v>
      </c>
      <c r="H68" s="103">
        <v>28315222.809999999</v>
      </c>
      <c r="I68" s="103">
        <v>30408759.5</v>
      </c>
      <c r="J68" s="103">
        <v>30185839.530000001</v>
      </c>
      <c r="K68" s="103">
        <v>34279723.170000002</v>
      </c>
      <c r="L68" s="103">
        <v>26989425.399999999</v>
      </c>
      <c r="M68" s="103">
        <v>25784400.18</v>
      </c>
      <c r="N68" s="103">
        <v>27120927.399999999</v>
      </c>
      <c r="O68" s="103">
        <v>25799846.66</v>
      </c>
      <c r="P68" s="103">
        <f t="shared" si="13"/>
        <v>364284064.47999996</v>
      </c>
      <c r="Q68" s="106">
        <f>P68/'Ingresos Brutos del Juego'!$P$42</f>
        <v>386001.81316115719</v>
      </c>
    </row>
    <row r="69" spans="2:17" s="88" customFormat="1" ht="9" customHeight="1">
      <c r="B69" s="78" t="s">
        <v>50</v>
      </c>
      <c r="C69" s="71" t="s">
        <v>51</v>
      </c>
      <c r="D69" s="83">
        <v>29681047.34</v>
      </c>
      <c r="E69" s="83">
        <v>29834562.24000001</v>
      </c>
      <c r="F69" s="83">
        <v>31603433.68</v>
      </c>
      <c r="G69" s="83">
        <v>28517125</v>
      </c>
      <c r="H69" s="83">
        <v>31242488.199999999</v>
      </c>
      <c r="I69" s="83">
        <v>25280014.899999999</v>
      </c>
      <c r="J69" s="83">
        <v>28565030.34</v>
      </c>
      <c r="K69" s="83">
        <v>28887044.34</v>
      </c>
      <c r="L69" s="83">
        <v>30292262.140000001</v>
      </c>
      <c r="M69" s="83">
        <v>30201388.140000001</v>
      </c>
      <c r="N69" s="83">
        <v>33291346.48</v>
      </c>
      <c r="O69" s="83">
        <v>33313221.760000002</v>
      </c>
      <c r="P69" s="83">
        <f t="shared" si="13"/>
        <v>360708964.56</v>
      </c>
      <c r="Q69" s="105">
        <f>P69/'Ingresos Brutos del Juego'!$P$42</f>
        <v>382213.57429508935</v>
      </c>
    </row>
    <row r="70" spans="2:17" s="88" customFormat="1" ht="9" customHeight="1">
      <c r="B70" s="77" t="s">
        <v>7</v>
      </c>
      <c r="C70" s="70" t="s">
        <v>49</v>
      </c>
      <c r="D70" s="103">
        <v>125025244.40000001</v>
      </c>
      <c r="E70" s="103">
        <v>125684399.05</v>
      </c>
      <c r="F70" s="103">
        <v>141213103.84999999</v>
      </c>
      <c r="G70" s="103">
        <v>128787899.23999999</v>
      </c>
      <c r="H70" s="103">
        <v>129825823.40000001</v>
      </c>
      <c r="I70" s="103">
        <v>114696960.7</v>
      </c>
      <c r="J70" s="103">
        <v>124723806.90000001</v>
      </c>
      <c r="K70" s="103">
        <v>128773849.05</v>
      </c>
      <c r="L70" s="103">
        <v>122088825.88</v>
      </c>
      <c r="M70" s="103">
        <v>124845139.65000001</v>
      </c>
      <c r="N70" s="103">
        <v>119210817.59999999</v>
      </c>
      <c r="O70" s="103">
        <v>127261029.28</v>
      </c>
      <c r="P70" s="103">
        <f t="shared" si="13"/>
        <v>1512136898.9999998</v>
      </c>
      <c r="Q70" s="106">
        <f>P70/'Ingresos Brutos del Juego'!$P$42</f>
        <v>1602286.9010069896</v>
      </c>
    </row>
    <row r="71" spans="2:17" ht="9" customHeight="1">
      <c r="B71" s="97" t="s">
        <v>0</v>
      </c>
      <c r="C71" s="43"/>
      <c r="D71" s="98">
        <f t="shared" ref="D71:I71" si="14">SUM(D49:D70)</f>
        <v>2610759771.3399997</v>
      </c>
      <c r="E71" s="98">
        <f t="shared" si="14"/>
        <v>2701379085.7200003</v>
      </c>
      <c r="F71" s="98">
        <f t="shared" si="14"/>
        <v>2642147743.9699998</v>
      </c>
      <c r="G71" s="98">
        <f t="shared" si="14"/>
        <v>2320714507.02</v>
      </c>
      <c r="H71" s="98">
        <f t="shared" si="14"/>
        <v>2457391194.2999997</v>
      </c>
      <c r="I71" s="98">
        <f t="shared" si="14"/>
        <v>2358168222.9000001</v>
      </c>
      <c r="J71" s="98">
        <f t="shared" ref="J71:O71" si="15">SUM(J49:J70)</f>
        <v>2463888559.4400005</v>
      </c>
      <c r="K71" s="98">
        <f t="shared" si="15"/>
        <v>2519132944.0200009</v>
      </c>
      <c r="L71" s="98">
        <f t="shared" si="15"/>
        <v>2373922036.2200003</v>
      </c>
      <c r="M71" s="98">
        <f t="shared" si="15"/>
        <v>2334098580.6599998</v>
      </c>
      <c r="N71" s="98">
        <f t="shared" si="15"/>
        <v>2305246181.2799997</v>
      </c>
      <c r="O71" s="98">
        <f t="shared" si="15"/>
        <v>2372511880.4800005</v>
      </c>
      <c r="P71" s="98">
        <f>SUM(P49:P70)</f>
        <v>29459360707.350002</v>
      </c>
      <c r="Q71" s="98"/>
    </row>
    <row r="72" spans="2:17" ht="9" customHeight="1">
      <c r="B72" s="97" t="s">
        <v>106</v>
      </c>
      <c r="C72" s="43"/>
      <c r="D72" s="98">
        <f>D71/'Ingresos Brutos del Juego'!D42</f>
        <v>2875317.7582792756</v>
      </c>
      <c r="E72" s="98">
        <f>E71/'Ingresos Brutos del Juego'!E42</f>
        <v>2803889.2777131945</v>
      </c>
      <c r="F72" s="98">
        <f>F71/'Ingresos Brutos del Juego'!F42</f>
        <v>2729688.8658993933</v>
      </c>
      <c r="G72" s="98">
        <f>G71/'Ingresos Brutos del Juego'!G42</f>
        <v>2417058.4571208367</v>
      </c>
      <c r="H72" s="98">
        <f>H71/'Ingresos Brutos del Juego'!H42</f>
        <v>2677246.6927049286</v>
      </c>
      <c r="I72" s="98">
        <f>I71/'Ingresos Brutos del Juego'!I42</f>
        <v>2546397.9601114374</v>
      </c>
      <c r="J72" s="98">
        <f>J71/'Ingresos Brutos del Juego'!J42</f>
        <v>2627979.606041214</v>
      </c>
      <c r="K72" s="98">
        <f>K71/'Ingresos Brutos del Juego'!K42</f>
        <v>2709036.3953328324</v>
      </c>
      <c r="L72" s="98">
        <f>L71/'Ingresos Brutos del Juego'!L42</f>
        <v>2563049.4555446389</v>
      </c>
      <c r="M72" s="98">
        <f>M71/'Ingresos Brutos del Juego'!M42</f>
        <v>2499543.3553506602</v>
      </c>
      <c r="N72" s="98">
        <f>N71/'Ingresos Brutos del Juego'!N42</f>
        <v>2372628.8403458209</v>
      </c>
      <c r="O72" s="98">
        <f>O71/'Ingresos Brutos del Juego'!O42</f>
        <v>2415262.0182021791</v>
      </c>
      <c r="P72" s="98">
        <f>P71/'Ingresos Brutos del Juego'!P42</f>
        <v>31215657.659463625</v>
      </c>
      <c r="Q72" s="99">
        <f>SUM(Q49:Q70)</f>
        <v>31215657.659463618</v>
      </c>
    </row>
    <row r="73" spans="2:17" ht="9" customHeight="1">
      <c r="B73" s="97" t="s">
        <v>9</v>
      </c>
      <c r="C73" s="43"/>
      <c r="D73" s="100">
        <f>'Ingresos Brutos del Juego'!D42</f>
        <v>907.99</v>
      </c>
      <c r="E73" s="100">
        <f>'Ingresos Brutos del Juego'!E42</f>
        <v>963.44</v>
      </c>
      <c r="F73" s="100">
        <f>'Ingresos Brutos del Juego'!F42</f>
        <v>967.93</v>
      </c>
      <c r="G73" s="100">
        <f>'Ingresos Brutos del Juego'!G42</f>
        <v>960.14</v>
      </c>
      <c r="H73" s="100">
        <f>'Ingresos Brutos del Juego'!H42</f>
        <v>917.88</v>
      </c>
      <c r="I73" s="100">
        <f>'Ingresos Brutos del Juego'!I42</f>
        <v>926.08</v>
      </c>
      <c r="J73" s="100">
        <f>'Ingresos Brutos del Juego'!J42</f>
        <v>937.56</v>
      </c>
      <c r="K73" s="100">
        <f>'Ingresos Brutos del Juego'!K42</f>
        <v>929.9</v>
      </c>
      <c r="L73" s="100">
        <f>'Ingresos Brutos del Juego'!L42</f>
        <v>926.21</v>
      </c>
      <c r="M73" s="100">
        <f>'Ingresos Brutos del Juego'!M42</f>
        <v>933.81</v>
      </c>
      <c r="N73" s="100">
        <f>'Ingresos Brutos del Juego'!N42</f>
        <v>971.6</v>
      </c>
      <c r="O73" s="100">
        <f>'Ingresos Brutos del Juego'!O42</f>
        <v>982.3</v>
      </c>
      <c r="P73" s="100">
        <f>'Ingresos Brutos del Juego'!P42</f>
        <v>943.73666666666668</v>
      </c>
      <c r="Q73" s="99"/>
    </row>
    <row r="74" spans="2:17" ht="9" customHeight="1">
      <c r="B74" s="98" t="s">
        <v>88</v>
      </c>
      <c r="C74" s="43"/>
      <c r="D74" s="101">
        <v>64666</v>
      </c>
      <c r="E74" s="101">
        <v>64343</v>
      </c>
      <c r="F74" s="101">
        <v>64793</v>
      </c>
      <c r="G74" s="101">
        <v>65182</v>
      </c>
      <c r="H74" s="101">
        <v>65443</v>
      </c>
      <c r="I74" s="101">
        <v>65770</v>
      </c>
      <c r="J74" s="101">
        <v>65967</v>
      </c>
      <c r="K74" s="101">
        <v>65901</v>
      </c>
      <c r="L74" s="101">
        <v>66362</v>
      </c>
      <c r="M74" s="101">
        <v>66561</v>
      </c>
      <c r="N74" s="101">
        <v>66628</v>
      </c>
      <c r="O74" s="101">
        <v>67294</v>
      </c>
      <c r="P74" s="100"/>
      <c r="Q74" s="98"/>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6" t="s">
        <v>73</v>
      </c>
      <c r="C77" s="117"/>
      <c r="D77" s="117"/>
      <c r="E77" s="117"/>
      <c r="F77" s="117"/>
      <c r="G77" s="117"/>
      <c r="H77" s="117"/>
      <c r="I77" s="117"/>
      <c r="J77" s="117"/>
      <c r="K77" s="117"/>
      <c r="L77" s="117"/>
      <c r="M77" s="117"/>
      <c r="N77" s="117"/>
      <c r="O77" s="117"/>
      <c r="P77" s="117"/>
      <c r="Q77" s="118"/>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4" t="s">
        <v>103</v>
      </c>
      <c r="Q78" s="49" t="s">
        <v>74</v>
      </c>
    </row>
    <row r="79" spans="2:17" ht="15">
      <c r="B79" s="116" t="s">
        <v>82</v>
      </c>
      <c r="C79" s="117"/>
      <c r="D79" s="117"/>
      <c r="E79" s="117"/>
      <c r="F79" s="117"/>
      <c r="G79" s="117"/>
      <c r="H79" s="117"/>
      <c r="I79" s="117"/>
      <c r="J79" s="117"/>
      <c r="K79" s="117"/>
      <c r="L79" s="117"/>
      <c r="M79" s="117"/>
      <c r="N79" s="117"/>
      <c r="O79" s="117"/>
      <c r="P79" s="117"/>
      <c r="Q79" s="118"/>
    </row>
    <row r="80" spans="2:17" ht="9" customHeight="1">
      <c r="B80" s="78" t="s">
        <v>84</v>
      </c>
      <c r="C80" s="71" t="s">
        <v>58</v>
      </c>
      <c r="D80" s="83">
        <v>50163.966814966858</v>
      </c>
      <c r="E80" s="83">
        <v>45755.077738387947</v>
      </c>
      <c r="F80" s="83">
        <v>46789.2588153865</v>
      </c>
      <c r="G80" s="83">
        <v>53416.855523975202</v>
      </c>
      <c r="H80" s="83">
        <v>49554.749085522511</v>
      </c>
      <c r="I80" s="83">
        <v>48863.811172534843</v>
      </c>
      <c r="J80" s="83">
        <v>53291.387660264503</v>
      </c>
      <c r="K80" s="83">
        <v>48211.286131781802</v>
      </c>
      <c r="L80" s="83">
        <v>45578.173194988878</v>
      </c>
      <c r="M80" s="83">
        <v>47452.636442832307</v>
      </c>
      <c r="N80" s="83">
        <v>48208.993381540473</v>
      </c>
      <c r="O80" s="83">
        <v>51529.635874680956</v>
      </c>
      <c r="P80" s="83">
        <f>'Ingresos Brutos del Juego'!P12/Visitas!P12</f>
        <v>49003.101324760893</v>
      </c>
      <c r="Q80" s="108">
        <f>P80/'Ingresos Brutos del Juego'!$P$42</f>
        <v>51.92454956512681</v>
      </c>
    </row>
    <row r="81" spans="2:17" s="88" customFormat="1" ht="9" customHeight="1">
      <c r="B81" s="77" t="s">
        <v>54</v>
      </c>
      <c r="C81" s="70" t="s">
        <v>36</v>
      </c>
      <c r="D81" s="103">
        <v>72580.748285149006</v>
      </c>
      <c r="E81" s="103">
        <v>70856.873611477524</v>
      </c>
      <c r="F81" s="103">
        <v>85528.532701764634</v>
      </c>
      <c r="G81" s="103">
        <v>88483.344225951223</v>
      </c>
      <c r="H81" s="103">
        <v>79589.755689728132</v>
      </c>
      <c r="I81" s="103">
        <v>77668.212988119994</v>
      </c>
      <c r="J81" s="103">
        <v>75140.29617355729</v>
      </c>
      <c r="K81" s="103">
        <v>79040.674732700179</v>
      </c>
      <c r="L81" s="103">
        <v>80980.540564926734</v>
      </c>
      <c r="M81" s="103">
        <v>85160.312956404625</v>
      </c>
      <c r="N81" s="103">
        <v>86616.452622886878</v>
      </c>
      <c r="O81" s="103">
        <v>87929.523666433961</v>
      </c>
      <c r="P81" s="103">
        <f>'Ingresos Brutos del Juego'!P13/Visitas!P13</f>
        <v>80769.28822666491</v>
      </c>
      <c r="Q81" s="109">
        <f>P81/'Ingresos Brutos del Juego'!$P$42</f>
        <v>85.584560905052868</v>
      </c>
    </row>
    <row r="82" spans="2:17" s="88" customFormat="1" ht="9" customHeight="1">
      <c r="B82" s="78" t="s">
        <v>100</v>
      </c>
      <c r="C82" s="71" t="s">
        <v>37</v>
      </c>
      <c r="D82" s="83">
        <v>83809.545266211688</v>
      </c>
      <c r="E82" s="83">
        <v>80958.84898129513</v>
      </c>
      <c r="F82" s="83">
        <v>83806.656034412008</v>
      </c>
      <c r="G82" s="83">
        <v>96024.305576280836</v>
      </c>
      <c r="H82" s="83">
        <v>88372.077949937549</v>
      </c>
      <c r="I82" s="83">
        <v>72451.421878959751</v>
      </c>
      <c r="J82" s="83">
        <v>80883.132258668105</v>
      </c>
      <c r="K82" s="83">
        <v>90637.228479073994</v>
      </c>
      <c r="L82" s="83">
        <v>95146.609910024999</v>
      </c>
      <c r="M82" s="83">
        <v>91096.146369183058</v>
      </c>
      <c r="N82" s="83">
        <v>87674.772450120756</v>
      </c>
      <c r="O82" s="83">
        <v>105646.19670786359</v>
      </c>
      <c r="P82" s="83">
        <f>'Ingresos Brutos del Juego'!P14/Visitas!P14</f>
        <v>87755.63970044881</v>
      </c>
      <c r="Q82" s="108">
        <f>P82/'Ingresos Brutos del Juego'!$P$42</f>
        <v>92.987422021448936</v>
      </c>
    </row>
    <row r="83" spans="2:17" s="88" customFormat="1" ht="9" customHeight="1">
      <c r="B83" s="79" t="s">
        <v>34</v>
      </c>
      <c r="C83" s="70" t="s">
        <v>38</v>
      </c>
      <c r="D83" s="103">
        <v>62827.945148056679</v>
      </c>
      <c r="E83" s="103">
        <v>61120.797289971139</v>
      </c>
      <c r="F83" s="103">
        <v>67916.666948229831</v>
      </c>
      <c r="G83" s="103">
        <v>59539.05552040851</v>
      </c>
      <c r="H83" s="103">
        <v>65129.170419133399</v>
      </c>
      <c r="I83" s="103">
        <v>68317.907499317807</v>
      </c>
      <c r="J83" s="103">
        <v>60630.716178898423</v>
      </c>
      <c r="K83" s="103">
        <v>60130.043238397418</v>
      </c>
      <c r="L83" s="103">
        <v>54474.081924176593</v>
      </c>
      <c r="M83" s="103">
        <v>62652.231049075112</v>
      </c>
      <c r="N83" s="103">
        <v>63275.364587309152</v>
      </c>
      <c r="O83" s="103">
        <v>60708.196330935032</v>
      </c>
      <c r="P83" s="103">
        <f>'Ingresos Brutos del Juego'!P15/Visitas!P15</f>
        <v>62141.622647300363</v>
      </c>
      <c r="Q83" s="109">
        <f>P83/'Ingresos Brutos del Juego'!$P$42</f>
        <v>65.846358250324457</v>
      </c>
    </row>
    <row r="84" spans="2:17" s="88" customFormat="1" ht="9" customHeight="1">
      <c r="B84" s="78" t="s">
        <v>70</v>
      </c>
      <c r="C84" s="71" t="s">
        <v>71</v>
      </c>
      <c r="D84" s="83">
        <v>55546.169830129656</v>
      </c>
      <c r="E84" s="83">
        <v>61473.267757637659</v>
      </c>
      <c r="F84" s="83">
        <v>63367.988111048267</v>
      </c>
      <c r="G84" s="83">
        <v>63400.152336682098</v>
      </c>
      <c r="H84" s="83">
        <v>62267.169304320378</v>
      </c>
      <c r="I84" s="83">
        <v>65297.642092327857</v>
      </c>
      <c r="J84" s="83">
        <v>61530.577925858619</v>
      </c>
      <c r="K84" s="83">
        <v>52325.409189153368</v>
      </c>
      <c r="L84" s="83">
        <v>60680.536582175402</v>
      </c>
      <c r="M84" s="83">
        <v>51383.345995228301</v>
      </c>
      <c r="N84" s="83">
        <v>63768.91674385107</v>
      </c>
      <c r="O84" s="83">
        <v>67318.326459285192</v>
      </c>
      <c r="P84" s="83">
        <f>'Ingresos Brutos del Juego'!P16/Visitas!P16</f>
        <v>60608.980646860218</v>
      </c>
      <c r="Q84" s="108">
        <f>P84/'Ingresos Brutos del Juego'!$P$42</f>
        <v>64.222343782545508</v>
      </c>
    </row>
    <row r="85" spans="2:17" s="88" customFormat="1" ht="9" customHeight="1">
      <c r="B85" s="77" t="s">
        <v>92</v>
      </c>
      <c r="C85" s="70" t="s">
        <v>61</v>
      </c>
      <c r="D85" s="103">
        <v>59280.702507771719</v>
      </c>
      <c r="E85" s="103">
        <v>51056.784551116303</v>
      </c>
      <c r="F85" s="103">
        <v>64592.277877987894</v>
      </c>
      <c r="G85" s="103">
        <v>72013.356204251744</v>
      </c>
      <c r="H85" s="103">
        <v>68371.812150781916</v>
      </c>
      <c r="I85" s="103">
        <v>65647.688216968338</v>
      </c>
      <c r="J85" s="103">
        <v>66534.454402865638</v>
      </c>
      <c r="K85" s="103">
        <v>64419.099367382762</v>
      </c>
      <c r="L85" s="103">
        <v>71991.154607480858</v>
      </c>
      <c r="M85" s="103">
        <v>72583.782422973527</v>
      </c>
      <c r="N85" s="103">
        <v>69627.21864892263</v>
      </c>
      <c r="O85" s="103">
        <v>70780.177929288446</v>
      </c>
      <c r="P85" s="103">
        <f>'Ingresos Brutos del Juego'!P17/Visitas!P17</f>
        <v>64999.485471156586</v>
      </c>
      <c r="Q85" s="109">
        <f>P85/'Ingresos Brutos del Juego'!$P$42</f>
        <v>68.874600052087189</v>
      </c>
    </row>
    <row r="86" spans="2:17" s="88" customFormat="1" ht="9" customHeight="1">
      <c r="B86" s="78" t="s">
        <v>11</v>
      </c>
      <c r="C86" s="71" t="s">
        <v>39</v>
      </c>
      <c r="D86" s="83">
        <v>58642.37956625747</v>
      </c>
      <c r="E86" s="83">
        <v>54923.231073919153</v>
      </c>
      <c r="F86" s="83">
        <v>71869.907089863191</v>
      </c>
      <c r="G86" s="83">
        <v>68156.10647532258</v>
      </c>
      <c r="H86" s="83">
        <v>63965.874429107847</v>
      </c>
      <c r="I86" s="83">
        <v>58166.211491872011</v>
      </c>
      <c r="J86" s="83">
        <v>58042.096782453656</v>
      </c>
      <c r="K86" s="83">
        <v>63581.978748045913</v>
      </c>
      <c r="L86" s="83">
        <v>74136.13539872026</v>
      </c>
      <c r="M86" s="83">
        <v>69456.685478134124</v>
      </c>
      <c r="N86" s="83">
        <v>74046.256301895919</v>
      </c>
      <c r="O86" s="83">
        <v>69958.15989760714</v>
      </c>
      <c r="P86" s="83">
        <f>'Ingresos Brutos del Juego'!P18/Visitas!P18</f>
        <v>64578.654903924813</v>
      </c>
      <c r="Q86" s="108">
        <f>P86/'Ingresos Brutos del Juego'!$P$42</f>
        <v>68.428680568299214</v>
      </c>
    </row>
    <row r="87" spans="2:17" s="88" customFormat="1" ht="9" customHeight="1">
      <c r="B87" s="77" t="s">
        <v>93</v>
      </c>
      <c r="C87" s="70" t="s">
        <v>62</v>
      </c>
      <c r="D87" s="103">
        <v>84556.532206308053</v>
      </c>
      <c r="E87" s="103">
        <v>81999.260583674884</v>
      </c>
      <c r="F87" s="103">
        <v>94441.825750896722</v>
      </c>
      <c r="G87" s="103">
        <v>101300.1516722394</v>
      </c>
      <c r="H87" s="103">
        <v>100992.36235250271</v>
      </c>
      <c r="I87" s="103">
        <v>98766.797222220819</v>
      </c>
      <c r="J87" s="103">
        <v>96113.497987951836</v>
      </c>
      <c r="K87" s="103">
        <v>90944.039093250452</v>
      </c>
      <c r="L87" s="103">
        <v>97386.48080522356</v>
      </c>
      <c r="M87" s="103">
        <v>92285.217061108313</v>
      </c>
      <c r="N87" s="103">
        <v>93105.088993577257</v>
      </c>
      <c r="O87" s="103">
        <v>89901.598514579804</v>
      </c>
      <c r="P87" s="103">
        <f>'Ingresos Brutos del Juego'!P19/Visitas!P19</f>
        <v>92958.532563045505</v>
      </c>
      <c r="Q87" s="109">
        <f>P87/'Ingresos Brutos del Juego'!$P$42</f>
        <v>98.500498970099883</v>
      </c>
    </row>
    <row r="88" spans="2:17" s="88" customFormat="1" ht="9" customHeight="1">
      <c r="B88" s="78" t="s">
        <v>87</v>
      </c>
      <c r="C88" s="71" t="s">
        <v>40</v>
      </c>
      <c r="D88" s="83">
        <v>85720.434298454566</v>
      </c>
      <c r="E88" s="83">
        <v>111196.36646222491</v>
      </c>
      <c r="F88" s="83">
        <v>100110.2423582347</v>
      </c>
      <c r="G88" s="83">
        <v>80866.203947892907</v>
      </c>
      <c r="H88" s="83">
        <v>139286.72819936811</v>
      </c>
      <c r="I88" s="83">
        <v>129972.5769346962</v>
      </c>
      <c r="J88" s="83">
        <v>106578.14223418161</v>
      </c>
      <c r="K88" s="83">
        <v>110865.5492162796</v>
      </c>
      <c r="L88" s="83">
        <v>95323.833035458476</v>
      </c>
      <c r="M88" s="83">
        <v>138868.47261929311</v>
      </c>
      <c r="N88" s="83">
        <v>96870.295231159282</v>
      </c>
      <c r="O88" s="83">
        <v>141068.0348174212</v>
      </c>
      <c r="P88" s="83">
        <f>'Ingresos Brutos del Juego'!P20/Visitas!P20</f>
        <v>111078.03109891234</v>
      </c>
      <c r="Q88" s="108">
        <f>P88/'Ingresos Brutos del Juego'!$P$42</f>
        <v>117.70023887197948</v>
      </c>
    </row>
    <row r="89" spans="2:17" s="88" customFormat="1" ht="9" customHeight="1">
      <c r="B89" s="77" t="s">
        <v>55</v>
      </c>
      <c r="C89" s="70" t="s">
        <v>41</v>
      </c>
      <c r="D89" s="103">
        <v>123899.3602225973</v>
      </c>
      <c r="E89" s="103">
        <v>119250.9744229612</v>
      </c>
      <c r="F89" s="103">
        <v>97811.121422310403</v>
      </c>
      <c r="G89" s="103">
        <v>111613.6586267792</v>
      </c>
      <c r="H89" s="103">
        <v>94420.502417567739</v>
      </c>
      <c r="I89" s="103">
        <v>112990.2891451679</v>
      </c>
      <c r="J89" s="103">
        <v>120730.9283349833</v>
      </c>
      <c r="K89" s="103">
        <v>128925.8968378767</v>
      </c>
      <c r="L89" s="103">
        <v>126249.1402078033</v>
      </c>
      <c r="M89" s="103">
        <v>128868.03161811701</v>
      </c>
      <c r="N89" s="103">
        <v>98095.797471508995</v>
      </c>
      <c r="O89" s="103">
        <v>118218.78276042909</v>
      </c>
      <c r="P89" s="103">
        <f>'Ingresos Brutos del Juego'!P21/Visitas!P21</f>
        <v>114356.51019646974</v>
      </c>
      <c r="Q89" s="109">
        <f>P89/'Ingresos Brutos del Juego'!$P$42</f>
        <v>121.17417308832944</v>
      </c>
    </row>
    <row r="90" spans="2:17" s="88" customFormat="1" ht="9" customHeight="1">
      <c r="B90" s="78" t="s">
        <v>1</v>
      </c>
      <c r="C90" s="71" t="s">
        <v>42</v>
      </c>
      <c r="D90" s="83">
        <v>83687.404362152432</v>
      </c>
      <c r="E90" s="83">
        <v>78164.5813753447</v>
      </c>
      <c r="F90" s="83">
        <v>73925.122767985711</v>
      </c>
      <c r="G90" s="83">
        <v>131934.5859047375</v>
      </c>
      <c r="H90" s="83">
        <v>107614.4998378334</v>
      </c>
      <c r="I90" s="83">
        <v>106374.1452805368</v>
      </c>
      <c r="J90" s="83">
        <v>107993.7931199412</v>
      </c>
      <c r="K90" s="83">
        <v>101252.15048289621</v>
      </c>
      <c r="L90" s="83">
        <v>94033.412204029213</v>
      </c>
      <c r="M90" s="83">
        <v>95756.272267297347</v>
      </c>
      <c r="N90" s="83">
        <v>64353.73713901981</v>
      </c>
      <c r="O90" s="83">
        <v>100978.315090542</v>
      </c>
      <c r="P90" s="83">
        <f>'Ingresos Brutos del Juego'!P22/Visitas!P22</f>
        <v>93824.888438616195</v>
      </c>
      <c r="Q90" s="108">
        <f>P90/'Ingresos Brutos del Juego'!$P$42</f>
        <v>99.418504920457536</v>
      </c>
    </row>
    <row r="91" spans="2:17" s="88" customFormat="1" ht="9" customHeight="1">
      <c r="B91" s="77" t="s">
        <v>2</v>
      </c>
      <c r="C91" s="70" t="s">
        <v>43</v>
      </c>
      <c r="D91" s="103">
        <v>59792.914684971809</v>
      </c>
      <c r="E91" s="103">
        <v>64095.904395430021</v>
      </c>
      <c r="F91" s="103">
        <v>65220.004586121337</v>
      </c>
      <c r="G91" s="103">
        <v>68001.660424918984</v>
      </c>
      <c r="H91" s="103">
        <v>61725.865912539659</v>
      </c>
      <c r="I91" s="103">
        <v>63430.671205166109</v>
      </c>
      <c r="J91" s="103">
        <v>65119.25533619873</v>
      </c>
      <c r="K91" s="103">
        <v>60535.813565266188</v>
      </c>
      <c r="L91" s="103">
        <v>67957.549093423484</v>
      </c>
      <c r="M91" s="103">
        <v>60780.480880728879</v>
      </c>
      <c r="N91" s="103">
        <v>62105.281382937581</v>
      </c>
      <c r="O91" s="103">
        <v>66517.621550275973</v>
      </c>
      <c r="P91" s="103">
        <f>'Ingresos Brutos del Juego'!P23/Visitas!P23</f>
        <v>63744.517523830909</v>
      </c>
      <c r="Q91" s="109">
        <f>P91/'Ingresos Brutos del Juego'!$P$42</f>
        <v>67.544813903416824</v>
      </c>
    </row>
    <row r="92" spans="2:17" s="88" customFormat="1" ht="9" customHeight="1">
      <c r="B92" s="78" t="s">
        <v>85</v>
      </c>
      <c r="C92" s="71" t="s">
        <v>86</v>
      </c>
      <c r="D92" s="83">
        <v>70710.898645784444</v>
      </c>
      <c r="E92" s="83">
        <v>55350.957431266383</v>
      </c>
      <c r="F92" s="83">
        <v>59115.881843876363</v>
      </c>
      <c r="G92" s="83">
        <v>73570.896865494316</v>
      </c>
      <c r="H92" s="83">
        <v>66790.480880129006</v>
      </c>
      <c r="I92" s="83">
        <v>67362.287629300074</v>
      </c>
      <c r="J92" s="83">
        <v>48959.406546423823</v>
      </c>
      <c r="K92" s="83">
        <v>56312.278105287718</v>
      </c>
      <c r="L92" s="83">
        <v>58049.977691923879</v>
      </c>
      <c r="M92" s="83">
        <v>59077.497736311008</v>
      </c>
      <c r="N92" s="83">
        <v>71522.978038660804</v>
      </c>
      <c r="O92" s="83">
        <v>71990.342688873687</v>
      </c>
      <c r="P92" s="83">
        <f>'Ingresos Brutos del Juego'!P24/Visitas!P24</f>
        <v>62602.680470736479</v>
      </c>
      <c r="Q92" s="108">
        <f>P92/'Ingresos Brutos del Juego'!$P$42</f>
        <v>66.334903243563502</v>
      </c>
    </row>
    <row r="93" spans="2:17" s="88" customFormat="1" ht="9" customHeight="1">
      <c r="B93" s="77" t="s">
        <v>56</v>
      </c>
      <c r="C93" s="70" t="s">
        <v>44</v>
      </c>
      <c r="D93" s="103">
        <v>77211.486138520093</v>
      </c>
      <c r="E93" s="103">
        <v>73101.268800608712</v>
      </c>
      <c r="F93" s="103">
        <v>79218.663154869995</v>
      </c>
      <c r="G93" s="103">
        <v>80274.894009841795</v>
      </c>
      <c r="H93" s="103">
        <v>83590.966804192052</v>
      </c>
      <c r="I93" s="103">
        <v>84976.025950292547</v>
      </c>
      <c r="J93" s="103">
        <v>84849.539759081279</v>
      </c>
      <c r="K93" s="103">
        <v>84991.040730436362</v>
      </c>
      <c r="L93" s="103">
        <v>78306.365084935678</v>
      </c>
      <c r="M93" s="103">
        <v>79331.048776724783</v>
      </c>
      <c r="N93" s="103">
        <v>77001.077213250697</v>
      </c>
      <c r="O93" s="103">
        <v>80328.975724076998</v>
      </c>
      <c r="P93" s="103">
        <f>'Ingresos Brutos del Juego'!P25/Visitas!P25</f>
        <v>80307.597653196441</v>
      </c>
      <c r="Q93" s="109">
        <f>P93/'Ingresos Brutos del Juego'!$P$42</f>
        <v>85.095345438730902</v>
      </c>
    </row>
    <row r="94" spans="2:17" s="88" customFormat="1" ht="9" customHeight="1">
      <c r="B94" s="78" t="s">
        <v>4</v>
      </c>
      <c r="C94" s="71" t="s">
        <v>45</v>
      </c>
      <c r="D94" s="83">
        <v>46783.217588528183</v>
      </c>
      <c r="E94" s="83">
        <v>47530.284185110038</v>
      </c>
      <c r="F94" s="83">
        <v>55427.479688591528</v>
      </c>
      <c r="G94" s="83">
        <v>73875.401794687044</v>
      </c>
      <c r="H94" s="83">
        <v>53614.489699493337</v>
      </c>
      <c r="I94" s="83">
        <v>57399.29548769856</v>
      </c>
      <c r="J94" s="83">
        <v>54251.404335884377</v>
      </c>
      <c r="K94" s="83">
        <v>53615.53275834852</v>
      </c>
      <c r="L94" s="83">
        <v>55443.555230815487</v>
      </c>
      <c r="M94" s="83">
        <v>53733.068735819877</v>
      </c>
      <c r="N94" s="83">
        <v>72640.259426779507</v>
      </c>
      <c r="O94" s="83">
        <v>61950.68761314093</v>
      </c>
      <c r="P94" s="83">
        <f>'Ingresos Brutos del Juego'!P26/Visitas!P26</f>
        <v>56647.725841333115</v>
      </c>
      <c r="Q94" s="108">
        <f>P94/'Ingresos Brutos del Juego'!$P$42</f>
        <v>60.024928395985938</v>
      </c>
    </row>
    <row r="95" spans="2:17" s="88" customFormat="1" ht="9" customHeight="1">
      <c r="B95" s="77" t="s">
        <v>5</v>
      </c>
      <c r="C95" s="70" t="s">
        <v>46</v>
      </c>
      <c r="D95" s="103">
        <v>64788.698091901169</v>
      </c>
      <c r="E95" s="103">
        <v>68056.057310421238</v>
      </c>
      <c r="F95" s="103">
        <v>63492.794709301437</v>
      </c>
      <c r="G95" s="103">
        <v>64414.254653808319</v>
      </c>
      <c r="H95" s="103">
        <v>68251.060563630279</v>
      </c>
      <c r="I95" s="103">
        <v>65904.26409984623</v>
      </c>
      <c r="J95" s="103">
        <v>67954.465036980866</v>
      </c>
      <c r="K95" s="103">
        <v>70006.217166830713</v>
      </c>
      <c r="L95" s="103">
        <v>72673.885042118403</v>
      </c>
      <c r="M95" s="103">
        <v>71817.829463120666</v>
      </c>
      <c r="N95" s="103">
        <v>69333.498210509715</v>
      </c>
      <c r="O95" s="103">
        <v>72704.513719207331</v>
      </c>
      <c r="P95" s="103">
        <f>'Ingresos Brutos del Juego'!P27/Visitas!P27</f>
        <v>68155.422330261703</v>
      </c>
      <c r="Q95" s="109">
        <f>P95/'Ingresos Brutos del Juego'!$P$42</f>
        <v>72.21868635346199</v>
      </c>
    </row>
    <row r="96" spans="2:17" s="88" customFormat="1" ht="9" customHeight="1">
      <c r="B96" s="78" t="s">
        <v>99</v>
      </c>
      <c r="C96" s="71" t="s">
        <v>63</v>
      </c>
      <c r="D96" s="83">
        <v>70965.304523295417</v>
      </c>
      <c r="E96" s="83">
        <v>64932.816808546821</v>
      </c>
      <c r="F96" s="83">
        <v>74773.393429211981</v>
      </c>
      <c r="G96" s="83">
        <v>71770.564270979143</v>
      </c>
      <c r="H96" s="83">
        <v>67948.828531960316</v>
      </c>
      <c r="I96" s="83">
        <v>71443.453565009157</v>
      </c>
      <c r="J96" s="83">
        <v>62447.380024398357</v>
      </c>
      <c r="K96" s="83">
        <v>61276.855508595218</v>
      </c>
      <c r="L96" s="83">
        <v>83778.768723528541</v>
      </c>
      <c r="M96" s="83">
        <v>84158.091366437016</v>
      </c>
      <c r="N96" s="83">
        <v>75372.83173465624</v>
      </c>
      <c r="O96" s="83">
        <v>74361.607407462478</v>
      </c>
      <c r="P96" s="83">
        <f>'Ingresos Brutos del Juego'!P28/Visitas!P28</f>
        <v>70811.658292619468</v>
      </c>
      <c r="Q96" s="108">
        <f>P96/'Ingresos Brutos del Juego'!$P$42</f>
        <v>75.033280780252397</v>
      </c>
    </row>
    <row r="97" spans="2:17" s="88" customFormat="1" ht="9" customHeight="1">
      <c r="B97" s="77" t="s">
        <v>6</v>
      </c>
      <c r="C97" s="70" t="s">
        <v>47</v>
      </c>
      <c r="D97" s="103">
        <v>52262.036763802498</v>
      </c>
      <c r="E97" s="103">
        <v>48023.165983642277</v>
      </c>
      <c r="F97" s="103">
        <v>57350.866410809751</v>
      </c>
      <c r="G97" s="103">
        <v>61315.250774880282</v>
      </c>
      <c r="H97" s="103">
        <v>55796.405664540667</v>
      </c>
      <c r="I97" s="103">
        <v>56312.180135292103</v>
      </c>
      <c r="J97" s="103">
        <v>54537.53002699896</v>
      </c>
      <c r="K97" s="103">
        <v>54344.02342105857</v>
      </c>
      <c r="L97" s="103">
        <v>52107.17190931832</v>
      </c>
      <c r="M97" s="103">
        <v>59830.063275339387</v>
      </c>
      <c r="N97" s="103">
        <v>57705.746701463999</v>
      </c>
      <c r="O97" s="103">
        <v>58058.148843059716</v>
      </c>
      <c r="P97" s="103">
        <f>'Ingresos Brutos del Juego'!P29/Visitas!P29</f>
        <v>55372.828098681268</v>
      </c>
      <c r="Q97" s="109">
        <f>P97/'Ingresos Brutos del Juego'!$P$42</f>
        <v>58.674024285038485</v>
      </c>
    </row>
    <row r="98" spans="2:17" s="88" customFormat="1" ht="9" customHeight="1">
      <c r="B98" s="78" t="s">
        <v>57</v>
      </c>
      <c r="C98" s="71" t="s">
        <v>48</v>
      </c>
      <c r="D98" s="83">
        <v>76724.093005067742</v>
      </c>
      <c r="E98" s="83">
        <v>66288.000509939287</v>
      </c>
      <c r="F98" s="83">
        <v>73482.693927109402</v>
      </c>
      <c r="G98" s="83">
        <v>73112.330450792957</v>
      </c>
      <c r="H98" s="83">
        <v>74574.69659219835</v>
      </c>
      <c r="I98" s="83">
        <v>70737.707164257721</v>
      </c>
      <c r="J98" s="83">
        <v>68548.116849797632</v>
      </c>
      <c r="K98" s="83">
        <v>68617.463879405128</v>
      </c>
      <c r="L98" s="83">
        <v>71879.839857947329</v>
      </c>
      <c r="M98" s="83">
        <v>66646.529007135236</v>
      </c>
      <c r="N98" s="83">
        <v>74102.012467187815</v>
      </c>
      <c r="O98" s="83">
        <v>78892.623890154791</v>
      </c>
      <c r="P98" s="83">
        <f>'Ingresos Brutos del Juego'!P30/Visitas!P30</f>
        <v>71868.97340177359</v>
      </c>
      <c r="Q98" s="108">
        <f>P98/'Ingresos Brutos del Juego'!$P$42</f>
        <v>76.153630499087228</v>
      </c>
    </row>
    <row r="99" spans="2:17" s="88" customFormat="1" ht="9" customHeight="1">
      <c r="B99" s="77" t="s">
        <v>52</v>
      </c>
      <c r="C99" s="70" t="s">
        <v>53</v>
      </c>
      <c r="D99" s="103">
        <v>46938.856841897643</v>
      </c>
      <c r="E99" s="103">
        <v>45324.65382877551</v>
      </c>
      <c r="F99" s="103">
        <v>72544.538104864507</v>
      </c>
      <c r="G99" s="103">
        <v>58758.391081806607</v>
      </c>
      <c r="H99" s="103">
        <v>65360.129267182667</v>
      </c>
      <c r="I99" s="103">
        <v>58314.328539061593</v>
      </c>
      <c r="J99" s="103">
        <v>56830.893529203422</v>
      </c>
      <c r="K99" s="103">
        <v>53247.731664710533</v>
      </c>
      <c r="L99" s="103">
        <v>71292.813253081535</v>
      </c>
      <c r="M99" s="103">
        <v>64911.938381018357</v>
      </c>
      <c r="N99" s="103">
        <v>59842.498538348329</v>
      </c>
      <c r="O99" s="103">
        <v>64176.192988954477</v>
      </c>
      <c r="P99" s="103">
        <f>'Ingresos Brutos del Juego'!P31/Visitas!P31</f>
        <v>58717.953799650022</v>
      </c>
      <c r="Q99" s="109">
        <f>P99/'Ingresos Brutos del Juego'!$P$42</f>
        <v>62.218578416631075</v>
      </c>
    </row>
    <row r="100" spans="2:17" s="88" customFormat="1" ht="9" customHeight="1">
      <c r="B100" s="78" t="s">
        <v>50</v>
      </c>
      <c r="C100" s="71" t="s">
        <v>51</v>
      </c>
      <c r="D100" s="83">
        <v>56599.616898015411</v>
      </c>
      <c r="E100" s="83">
        <v>51009.737167922904</v>
      </c>
      <c r="F100" s="83">
        <v>58660.287456993618</v>
      </c>
      <c r="G100" s="83">
        <v>55857.488800060273</v>
      </c>
      <c r="H100" s="83">
        <v>59432.396480989562</v>
      </c>
      <c r="I100" s="83">
        <v>67187.628118785753</v>
      </c>
      <c r="J100" s="83">
        <v>65190.359359895992</v>
      </c>
      <c r="K100" s="83">
        <v>59780.913605929447</v>
      </c>
      <c r="L100" s="83">
        <v>61314.821959878172</v>
      </c>
      <c r="M100" s="83">
        <v>66203.045664968973</v>
      </c>
      <c r="N100" s="83">
        <v>53282.635051899088</v>
      </c>
      <c r="O100" s="83">
        <v>61375.234445733593</v>
      </c>
      <c r="P100" s="83">
        <f>'Ingresos Brutos del Juego'!P32/Visitas!P32</f>
        <v>59487.27758997515</v>
      </c>
      <c r="Q100" s="108">
        <f>P100/'Ingresos Brutos del Juego'!$P$42</f>
        <v>63.03376745982299</v>
      </c>
    </row>
    <row r="101" spans="2:17" s="88" customFormat="1" ht="9" customHeight="1">
      <c r="B101" s="77" t="s">
        <v>7</v>
      </c>
      <c r="C101" s="70" t="s">
        <v>49</v>
      </c>
      <c r="D101" s="103">
        <v>64453.725235382757</v>
      </c>
      <c r="E101" s="103">
        <v>63949.53187605719</v>
      </c>
      <c r="F101" s="103">
        <v>57519.982881046453</v>
      </c>
      <c r="G101" s="103">
        <v>62281.927549110907</v>
      </c>
      <c r="H101" s="103">
        <v>61519.282886431429</v>
      </c>
      <c r="I101" s="103">
        <v>66954.084092695484</v>
      </c>
      <c r="J101" s="103">
        <v>59336.029396566497</v>
      </c>
      <c r="K101" s="103">
        <v>63598.824073138407</v>
      </c>
      <c r="L101" s="103">
        <v>67060.877026150178</v>
      </c>
      <c r="M101" s="103">
        <v>67674.62168320865</v>
      </c>
      <c r="N101" s="103">
        <v>61112.964319317281</v>
      </c>
      <c r="O101" s="103">
        <v>60863.73904357828</v>
      </c>
      <c r="P101" s="103">
        <f>'Ingresos Brutos del Juego'!P33/Visitas!P33</f>
        <v>62927.2791915747</v>
      </c>
      <c r="Q101" s="109">
        <f>P101/'Ingresos Brutos del Juego'!$P$42</f>
        <v>66.678853767372999</v>
      </c>
    </row>
    <row r="102" spans="2:17" ht="9" customHeight="1">
      <c r="B102" s="50" t="s">
        <v>75</v>
      </c>
      <c r="C102" s="43"/>
      <c r="D102" s="43">
        <f>'Ingresos Brutos del Juego'!D38/Visitas!D39</f>
        <v>76401.278359924763</v>
      </c>
      <c r="E102" s="43">
        <f>'Ingresos Brutos del Juego'!E38/Visitas!E39</f>
        <v>73299.589118923541</v>
      </c>
      <c r="F102" s="43">
        <f>'Ingresos Brutos del Juego'!F38/Visitas!F39</f>
        <v>77325.656843199889</v>
      </c>
      <c r="G102" s="43">
        <f>'Ingresos Brutos del Juego'!G38/Visitas!G39</f>
        <v>82030.994475342202</v>
      </c>
      <c r="H102" s="43">
        <f>'Ingresos Brutos del Juego'!H38/Visitas!H39</f>
        <v>81269.625703325015</v>
      </c>
      <c r="I102" s="43">
        <f>'Ingresos Brutos del Juego'!I38/Visitas!I39</f>
        <v>82222.828350100172</v>
      </c>
      <c r="J102" s="43">
        <f>'Ingresos Brutos del Juego'!J38/Visitas!J39</f>
        <v>80333.258804806916</v>
      </c>
      <c r="K102" s="43">
        <f>'Ingresos Brutos del Juego'!K38/Visitas!K39</f>
        <v>82045.806411509402</v>
      </c>
      <c r="L102" s="43">
        <f>'Ingresos Brutos del Juego'!L38/Visitas!L39</f>
        <v>82612.519393136041</v>
      </c>
      <c r="M102" s="43">
        <f>'Ingresos Brutos del Juego'!M38/Visitas!M39</f>
        <v>85410.870522153578</v>
      </c>
      <c r="N102" s="43">
        <f>'Ingresos Brutos del Juego'!N38/Visitas!N39</f>
        <v>77904.735882226742</v>
      </c>
      <c r="O102" s="43">
        <f>'Ingresos Brutos del Juego'!O38/Visitas!O39</f>
        <v>86373.321654135318</v>
      </c>
      <c r="P102" s="43">
        <f>'Ingresos Brutos del Juego'!P38/Visitas!P39</f>
        <v>80423.896057413134</v>
      </c>
      <c r="Q102" s="95"/>
    </row>
    <row r="103" spans="2:17" ht="9" customHeight="1">
      <c r="B103" s="50" t="s">
        <v>107</v>
      </c>
      <c r="C103" s="63"/>
      <c r="D103" s="63">
        <f>D102/'Ingresos Brutos del Juego'!D42</f>
        <v>84.143303736742439</v>
      </c>
      <c r="E103" s="63">
        <f>E102/'Ingresos Brutos del Juego'!E42</f>
        <v>76.081114671306509</v>
      </c>
      <c r="F103" s="63">
        <f>F102/'Ingresos Brutos del Juego'!F42</f>
        <v>79.887653903897899</v>
      </c>
      <c r="G103" s="63">
        <f>G102/'Ingresos Brutos del Juego'!G42</f>
        <v>85.436493089905852</v>
      </c>
      <c r="H103" s="63">
        <f>H102/'Ingresos Brutos del Juego'!H42</f>
        <v>88.540577965883358</v>
      </c>
      <c r="I103" s="63">
        <f>I102/'Ingresos Brutos del Juego'!I42</f>
        <v>88.785880647568419</v>
      </c>
      <c r="J103" s="63">
        <f>J102/'Ingresos Brutos del Juego'!J42</f>
        <v>85.683325658951873</v>
      </c>
      <c r="K103" s="63">
        <f>K102/'Ingresos Brutos del Juego'!K42</f>
        <v>88.230784397794821</v>
      </c>
      <c r="L103" s="63">
        <f>L102/'Ingresos Brutos del Juego'!L42</f>
        <v>89.194156177471669</v>
      </c>
      <c r="M103" s="63">
        <f>M102/'Ingresos Brutos del Juego'!M42</f>
        <v>91.464934539310548</v>
      </c>
      <c r="N103" s="63">
        <f>N102/'Ingresos Brutos del Juego'!N42</f>
        <v>80.181901896075274</v>
      </c>
      <c r="O103" s="63">
        <f>O102/'Ingresos Brutos del Juego'!O42</f>
        <v>87.929676935900758</v>
      </c>
      <c r="P103" s="63">
        <f>P102/'Ingresos Brutos del Juego'!P42</f>
        <v>85.218577276937921</v>
      </c>
      <c r="Q103" s="63">
        <f>P103</f>
        <v>85.218577276937921</v>
      </c>
    </row>
    <row r="104" spans="2:17" ht="9" customHeight="1">
      <c r="B104" s="51" t="s">
        <v>9</v>
      </c>
      <c r="C104" s="52"/>
      <c r="D104" s="52">
        <f>'Ingresos Brutos del Juego'!D42</f>
        <v>907.99</v>
      </c>
      <c r="E104" s="52">
        <f>'Ingresos Brutos del Juego'!E42</f>
        <v>963.44</v>
      </c>
      <c r="F104" s="52">
        <f>'Ingresos Brutos del Juego'!F42</f>
        <v>967.93</v>
      </c>
      <c r="G104" s="52">
        <f>'Ingresos Brutos del Juego'!G42</f>
        <v>960.14</v>
      </c>
      <c r="H104" s="52">
        <f>'Ingresos Brutos del Juego'!H42</f>
        <v>917.88</v>
      </c>
      <c r="I104" s="52">
        <f>'Ingresos Brutos del Juego'!I42</f>
        <v>926.08</v>
      </c>
      <c r="J104" s="52">
        <f>'Ingresos Brutos del Juego'!J42</f>
        <v>937.56</v>
      </c>
      <c r="K104" s="52">
        <f>'Ingresos Brutos del Juego'!K42</f>
        <v>929.9</v>
      </c>
      <c r="L104" s="52">
        <f>'Ingresos Brutos del Juego'!L42</f>
        <v>926.21</v>
      </c>
      <c r="M104" s="52">
        <f>'Ingresos Brutos del Juego'!M42</f>
        <v>933.81</v>
      </c>
      <c r="N104" s="52">
        <f>'Ingresos Brutos del Juego'!N42</f>
        <v>971.6</v>
      </c>
      <c r="O104" s="52">
        <f>'Ingresos Brutos del Juego'!O42</f>
        <v>982.3</v>
      </c>
      <c r="P104" s="52">
        <f>'Ingresos Brutos del Juego'!P42</f>
        <v>943.73666666666668</v>
      </c>
      <c r="Q104" s="52"/>
    </row>
    <row r="105" spans="2:17" s="1" customFormat="1" ht="9" customHeight="1"/>
    <row r="106" spans="2:17">
      <c r="B106" s="1" t="s">
        <v>101</v>
      </c>
    </row>
    <row r="107" spans="2:17" ht="14.25" customHeight="1">
      <c r="B107" s="119" t="s">
        <v>98</v>
      </c>
      <c r="C107" s="119"/>
      <c r="D107" s="119"/>
      <c r="E107" s="119"/>
      <c r="F107" s="119"/>
      <c r="G107" s="119"/>
      <c r="H107" s="119"/>
      <c r="I107" s="119"/>
      <c r="J107" s="119"/>
      <c r="K107" s="119"/>
      <c r="L107" s="119"/>
      <c r="M107" s="119"/>
      <c r="N107" s="119"/>
      <c r="O107" s="119"/>
      <c r="P107" s="119"/>
    </row>
    <row r="108" spans="2:17">
      <c r="B108" s="119"/>
      <c r="C108" s="119"/>
      <c r="D108" s="119"/>
      <c r="E108" s="119"/>
      <c r="F108" s="119"/>
      <c r="G108" s="119"/>
      <c r="H108" s="119"/>
      <c r="I108" s="119"/>
      <c r="J108" s="119"/>
      <c r="K108" s="119"/>
      <c r="L108" s="119"/>
      <c r="M108" s="119"/>
      <c r="N108" s="119"/>
      <c r="O108" s="119"/>
      <c r="P108" s="119"/>
    </row>
    <row r="109" spans="2:17">
      <c r="B109" s="119"/>
      <c r="C109" s="119"/>
      <c r="D109" s="119"/>
      <c r="E109" s="119"/>
      <c r="F109" s="119"/>
      <c r="G109" s="119"/>
      <c r="H109" s="119"/>
      <c r="I109" s="119"/>
      <c r="J109" s="119"/>
      <c r="K109" s="119"/>
      <c r="L109" s="119"/>
      <c r="M109" s="119"/>
      <c r="N109" s="119"/>
      <c r="O109" s="119"/>
      <c r="P109" s="119"/>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2" t="s">
        <v>22</v>
      </c>
      <c r="C8" s="132"/>
      <c r="D8" s="133"/>
    </row>
    <row r="9" spans="1:5" ht="42" customHeight="1">
      <c r="A9" s="29"/>
      <c r="B9" s="36" t="s">
        <v>30</v>
      </c>
      <c r="C9" s="37"/>
      <c r="D9" s="38" t="s">
        <v>8</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5"/>
      <c r="D12" s="66" t="s">
        <v>81</v>
      </c>
    </row>
    <row r="13" spans="1:5" ht="22.5">
      <c r="B13" s="36" t="s">
        <v>96</v>
      </c>
      <c r="C13" s="65"/>
      <c r="D13" s="66"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2025-03-24T19:37:33Z</dcterms:modified>
</cp:coreProperties>
</file>